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activeTab="0"/>
  </bookViews>
  <sheets>
    <sheet name="Publicity Program Guide 1480670" sheetId="1" r:id="rId1"/>
  </sheets>
  <definedNames/>
  <calcPr fullCalcOnLoad="1"/>
</workbook>
</file>

<file path=xl/sharedStrings.xml><?xml version="1.0" encoding="utf-8"?>
<sst xmlns="http://schemas.openxmlformats.org/spreadsheetml/2006/main" count="1764" uniqueCount="484">
  <si>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</si>
  <si>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</si>
  <si>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</si>
  <si>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</si>
  <si>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</si>
  <si>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</si>
  <si>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</si>
  <si>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</si>
  <si>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</si>
  <si>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</si>
  <si>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</si>
  <si>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</si>
  <si>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</si>
  <si>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</si>
  <si>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</si>
  <si>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</si>
  <si>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</si>
  <si>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</si>
  <si>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</si>
  <si>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</si>
  <si>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</si>
  <si>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</si>
  <si>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Kakadu</t>
  </si>
  <si>
    <t>Y</t>
  </si>
  <si>
    <t>Hermannsburg</t>
  </si>
  <si>
    <t>Coyote's Crazy Smart Science Show</t>
  </si>
  <si>
    <t>Rock out with us as we make some noise and learn about the scientific wonders of music with musicians Gregory Coyes and Sheryl Sewepagaham.</t>
  </si>
  <si>
    <t>Science Of Music</t>
  </si>
  <si>
    <t>CANADA</t>
  </si>
  <si>
    <t>Aussie Bush Tales</t>
  </si>
  <si>
    <t>The children have never heard of a Bunyip. They are told by Elder Moort if they go near the ghostly bush they may see one. They follow Moort's advice to stay in a cave overnight to see for themselves.</t>
  </si>
  <si>
    <t>Myth Of The Bunyip</t>
  </si>
  <si>
    <t>Waabiny Time</t>
  </si>
  <si>
    <t>Waabiny time, playing time is djooradiny, it's fun. It's about keeping walang, keeping healthy. Let's play djenborl football and learn to handball and take on the obstacle course. It's deadly koolangk</t>
  </si>
  <si>
    <t>Playtime</t>
  </si>
  <si>
    <t>USA</t>
  </si>
  <si>
    <t>Raven's Quest</t>
  </si>
  <si>
    <t>Alexciia is a 9-year-old girl from the Blackfoot Nation. She lives in Calgary, Alberta. Alexciia loves to dance and she demonstrates a jingle dance and a hoop dance.</t>
  </si>
  <si>
    <t>Alexciia</t>
  </si>
  <si>
    <t>Wolf Joe</t>
  </si>
  <si>
    <t>When a new playmate arrives, Nina becomes increasingly competitive but finds she's not the best at everything.</t>
  </si>
  <si>
    <t>Ready Set Go</t>
  </si>
  <si>
    <t>Nanny Tuta</t>
  </si>
  <si>
    <t>The Fox is getting ready for her first day at kindergarten and Nanny Tuta is helping her to pack her bag. Will Foxy need sportswear and rubber boots? Maybe some chestnuts?</t>
  </si>
  <si>
    <t>First Day Of School</t>
  </si>
  <si>
    <t>UNITED KINGDOM</t>
  </si>
  <si>
    <t xml:space="preserve">Spartakus And The Sun Beneath The Sea </t>
  </si>
  <si>
    <t>A ship without sails, adrift, an unconscious passenger... this navigator is rescued by our hero is Ulysses!</t>
  </si>
  <si>
    <t>FRANCE</t>
  </si>
  <si>
    <t>Bushwhacked</t>
  </si>
  <si>
    <t xml:space="preserve">a w </t>
  </si>
  <si>
    <t>Kamil challenges Kayne to hug a sawfish, but to find it he must visit a place where darkness is king amidst waters alive with bull sharks and crocodiles.</t>
  </si>
  <si>
    <t>Sawfish</t>
  </si>
  <si>
    <t>Kayne is challenged to take a snap of a unique manta ray as tense moments at sea lead to a thrilling climax in this episode of Bushwhacked as we search the ocean to help a graceful species in need.</t>
  </si>
  <si>
    <t>Manta</t>
  </si>
  <si>
    <t>The Magic Canoe</t>
  </si>
  <si>
    <t>Pam is absorbed by a new puzzle and is not interested in anything else! When the team travels north to care for a caribou, Pam rediscovers that it's important to be there for her friends.</t>
  </si>
  <si>
    <t>Puzzles And Caribou</t>
  </si>
  <si>
    <t>QLD Murri Carnival Finals 2022</t>
  </si>
  <si>
    <t>NC</t>
  </si>
  <si>
    <t>Watch QLD Murri Carnival 2022 Finals at the Redcliffe Dolphins Moreton Daily Stadium as teams go head-to-head to become Murri Carnival champs.</t>
  </si>
  <si>
    <t>Women's Game 2</t>
  </si>
  <si>
    <t>Nrl WA Harmony Cup Finals 2022</t>
  </si>
  <si>
    <t>The biggest multicultural sports event in Western Australia where sports men and women come together to take part in the NRL WA’s Harmony Nines tournament.</t>
  </si>
  <si>
    <t>Women's Semi Final 1 - Te Puru Vs Western Fijian Civa</t>
  </si>
  <si>
    <t>Women's Semi Final 2 - Hawaiki Roa Vs Pikiao Warriors</t>
  </si>
  <si>
    <t>Rugby League 2022: Koori Knockout</t>
  </si>
  <si>
    <t>Relive all the magic of the 50th edition of the Koori Knockout - an unforgettable gathering of sport and culture.</t>
  </si>
  <si>
    <t>Boy's U15 Grand Final - La Perouse V Blacktown Warriors</t>
  </si>
  <si>
    <t>Rugby Union 2022: Ella 7s</t>
  </si>
  <si>
    <t>Rugby 7s at its grassroots best played in the Ella spirit.</t>
  </si>
  <si>
    <t>Away From Country</t>
  </si>
  <si>
    <t>Away From Country captures the essence of Indigenous excellence on and off the sporting field and highlights the journeys of our Indigenous sportspeople.</t>
  </si>
  <si>
    <t>Patty Mills: Out Of The Shadows</t>
  </si>
  <si>
    <t>The South Sydney Story</t>
  </si>
  <si>
    <t xml:space="preserve">l </t>
  </si>
  <si>
    <t>The wins come thick and fast. Some pre-season magic seems to have been injected into the team, because they start the season with three wins on the trot.</t>
  </si>
  <si>
    <t>Glory Glory</t>
  </si>
  <si>
    <t>Feeding The Scrum 2022</t>
  </si>
  <si>
    <t>Join the best First Nations athletes and entertainers to talk sports, pop culture and the issues that affect us all in a fly on the wall chat between friends.</t>
  </si>
  <si>
    <t>Nyoongar Footy Magic Bio Pics</t>
  </si>
  <si>
    <t>Kevin Taylor is a Noongar/Yamatji man from Carnamah, Western Australia.</t>
  </si>
  <si>
    <t>Kevin Taylor</t>
  </si>
  <si>
    <t>Afl 2022: Ntfl Women's Under 18s</t>
  </si>
  <si>
    <t>All the action from the NTFL Women's Under 18s 2022 season.</t>
  </si>
  <si>
    <t>Afl 2022: Ntfl Men's Under 18s</t>
  </si>
  <si>
    <t>All the action from the NTFL Men's Under 18s 2022 season.</t>
  </si>
  <si>
    <t>Spirit Talker</t>
  </si>
  <si>
    <t>Follow Mi'kmaq medium Shawn Leonard as he travels from coast to coast using his psychic abilities to connect the living with the dead and bring hope, healing, and closure to indigenous communities.</t>
  </si>
  <si>
    <t>Nitv News Update 2023</t>
  </si>
  <si>
    <t>The latest news from the oldest living culture, Join Natalie Ahmat and the team of NITV journalists for stories from an Indigenous perspective.</t>
  </si>
  <si>
    <t>Natural Born Rebels</t>
  </si>
  <si>
    <t>Some animals will do whatever it takes to survive. Cockatoos turn to vandalism, boxer crabs hold anemones hostage, sloths become filthy and chimps use violence to stay in power.</t>
  </si>
  <si>
    <t>Survival</t>
  </si>
  <si>
    <t>Idris Elba's Fight School</t>
  </si>
  <si>
    <t xml:space="preserve"> </t>
  </si>
  <si>
    <t>Discipline</t>
  </si>
  <si>
    <t>Barry White: Let The Music Play</t>
  </si>
  <si>
    <t>Vai</t>
  </si>
  <si>
    <t>Vai is a feature film made by nine female Pacific filmmakers, filmed in seven different Pacific countries - Fiji, Tonga, Solomon Islands, Kuki Airani (Cook Islands), Samoa, Niue and New Zealand.</t>
  </si>
  <si>
    <t>NEW ZEALAND</t>
  </si>
  <si>
    <t>Niminjarra</t>
  </si>
  <si>
    <t>'Niminjarra' is a story owned by Warnman people of the Great Sandy Desert in WA. Two young men decided not to go to a higher Law ceremony and turned themselves into snakes.</t>
  </si>
  <si>
    <t>Mataranka</t>
  </si>
  <si>
    <t>Anzac Hill</t>
  </si>
  <si>
    <t>We can all help save animal homes - learn from Dr. Ruby Dunstan who helped protect the Stein Valley and wildlife habitat.</t>
  </si>
  <si>
    <t>Animal Habitat</t>
  </si>
  <si>
    <t xml:space="preserve">Aussie Bush Tales </t>
  </si>
  <si>
    <t>The Aboriginal boys find some eucalyptus branches and decide to make three didgeridoos that will have the most beautiful acoustic sounds in the land.</t>
  </si>
  <si>
    <t>Three Didgeridoos</t>
  </si>
  <si>
    <t>Keny, Koodjal, Dambart-One, Two Three. Counting is moorditj And do you know the kala, the colours of the rainbow</t>
  </si>
  <si>
    <t>Colours And Numbers</t>
  </si>
  <si>
    <t>Phenix is an 8-year-old Mi'kmaq boy from Gesgapegiag, Quebec. He helps out at his grandparents' sugar shack making maple syrup from sap and he shows us how it's done.</t>
  </si>
  <si>
    <t>Phenix</t>
  </si>
  <si>
    <t>Joe's concerned that a lacrosse game against a new opponent is one his team will lose so he fakes an illness but when Smudge gets into trouble Joe realizes he must tell the truth and lead the rescue.</t>
  </si>
  <si>
    <t>The Fox likes to surprise Nanny Tuta, so she has hidden a gift for Tuta. Will you help her to find it?</t>
  </si>
  <si>
    <t>Hidden Present</t>
  </si>
  <si>
    <t>In the mountains, our heroes discover the entrance to a temple. They are greeted by a large priest wearing a mask with the head of a bird.</t>
  </si>
  <si>
    <t>Kayne and Kamil meet the cast of mantas, dolphins, soldier crabs and turtles in Kayne's quest to help the endangered dugong from the threat of extinction in this important episode of Bushwhacked!</t>
  </si>
  <si>
    <t>Dugong</t>
  </si>
  <si>
    <t>Kayne and Kamil find out what a sea eagle supermarket is and learn the secret sea eagle dance with the Gubbi Gubbi before Kayne has to fly through the skies in this action packed Bushwhacked episode.</t>
  </si>
  <si>
    <t>Sea Eagles</t>
  </si>
  <si>
    <t>Nico doesn't listen to Viola's warnings and ends up losing his precious turquoise stone during the adventure. In the future, he promises to be more attentive to the advice of the greats.</t>
  </si>
  <si>
    <t>Boreal Safari</t>
  </si>
  <si>
    <t xml:space="preserve">Pacific Lockdown: Sea Of Resilience </t>
  </si>
  <si>
    <t xml:space="preserve">a </t>
  </si>
  <si>
    <t>The Pacific's response to the Covid-19 pandemic has been one of self-reliance and resilience: turning to its communities and churches, its lands and seas.</t>
  </si>
  <si>
    <t>Shortland Street</t>
  </si>
  <si>
    <t xml:space="preserve">a s </t>
  </si>
  <si>
    <t>Mrs Harkens declines very quickly and Madonna is worried that she may die that night. Louis insists that he will stay with her till the end.</t>
  </si>
  <si>
    <t>The Cook Up With Adam Liaw</t>
  </si>
  <si>
    <t>Adam and guests TV Presenter Julia Zemiro and chef Morgan McGlone whip up some delicious dishes in the Cook Up kitchen inspired by their favourite books.</t>
  </si>
  <si>
    <t>Favourite Books</t>
  </si>
  <si>
    <t>Kamil challenges Kayne to snaffle an egg from beneath a roosting emu using traditional Wiradjuri methods in one of Bushwhacked's strangest missions yet!</t>
  </si>
  <si>
    <t>Emu</t>
  </si>
  <si>
    <t>Harding Dam</t>
  </si>
  <si>
    <t>Trying for the dam again, the Red Dirt Riders set off on country tracks to reach their destination.</t>
  </si>
  <si>
    <t>Joe's ambitious baking ideas get everyone covered in dough but after his friends help retrieve Kookum's lost recipe card they create delicious bannock treats for the community.</t>
  </si>
  <si>
    <t>Big Bannock Bake</t>
  </si>
  <si>
    <t>Tales Of The Moana</t>
  </si>
  <si>
    <t>Meilani is a special brown butterfly who lives in a pond in Tonga. She slurps the tears of sharks when they're sad. But her greatest dream is to dance with the rainbow coloured butterflies.</t>
  </si>
  <si>
    <t>Faiana The Fairy</t>
  </si>
  <si>
    <t>SAMOA</t>
  </si>
  <si>
    <t>Grace Beside Me</t>
  </si>
  <si>
    <t>Fuzzy is set on having a normal 13th birthday, but the Ancestors have other plans.</t>
  </si>
  <si>
    <t>Spooky Month</t>
  </si>
  <si>
    <t>After freeing the prisoners, Spartakus heads for Arkadia. There, the meaning of the oracle is finally revealed and for Bob and Rebecca, it's almost time to finally go home.</t>
  </si>
  <si>
    <t>To Elsewehere And Tomorrow</t>
  </si>
  <si>
    <t xml:space="preserve">Our Stories </t>
  </si>
  <si>
    <t>Anangu singer Zaachariaha Fielding of Electric Fields returns home to the central desert community of Mimili to reveal the inspiration behind his music and the challenges he overcame as a child.</t>
  </si>
  <si>
    <t>Voice From The Desert</t>
  </si>
  <si>
    <t>Proud Ngarrindjeri man, Leon 'Scornzy' Dodd, talks about his unique job at Monarto Zoo where he collects food for exotic animals and passes on his traditional knowledge to younger Indigenous trainees.</t>
  </si>
  <si>
    <t>Man Of The Land</t>
  </si>
  <si>
    <t>APTN National News</t>
  </si>
  <si>
    <t>News week in review from Canada's Indigenous broadcaster APTN.</t>
  </si>
  <si>
    <t>Bamay</t>
  </si>
  <si>
    <t>Slow TV is back on NITV with more beautiful Bamay, celebrating stunning landscapes of Countries across Australia. Sit back and relax with the healing powers of Country.</t>
  </si>
  <si>
    <t>Nuenonne Country - Bruny Island TAS</t>
  </si>
  <si>
    <t>Land Of Primates</t>
  </si>
  <si>
    <t>In De Hoop nature reserve a family of Chacma baboons have made home around a sparkling lagoon. To find enough food to sustain them, they must cover large distances across De Hoop's landscape each day.</t>
  </si>
  <si>
    <t>Baboon Lagoon</t>
  </si>
  <si>
    <t>The Blinding Of Isaac Woodard</t>
  </si>
  <si>
    <t xml:space="preserve">a v w </t>
  </si>
  <si>
    <t>In 1946, Isaac Woodard was pulled from a bus for arguing with the driver. The local chief of police savagely beat him, leaving him unconscious and permanently blind.</t>
  </si>
  <si>
    <t>Ngangkari</t>
  </si>
  <si>
    <t>Totem And Ore</t>
  </si>
  <si>
    <t xml:space="preserve">a n </t>
  </si>
  <si>
    <t>In Australia, Indigenous communities have had to live with nuclear weapons testing since the 1940's, infecting communities with the effects of radioactive fallout and nucelar waste dumps.</t>
  </si>
  <si>
    <t xml:space="preserve">Returning Our Ancestors </t>
  </si>
  <si>
    <t>Returning Our Ancestors explores the deep responsibility of Traditional Owners to return their people to Country and lay their Ancestor's spirits to rest.</t>
  </si>
  <si>
    <t>A slow TV showcase of the stunning landscapes found in Arrernte Country.</t>
  </si>
  <si>
    <t>Arrernte Country</t>
  </si>
  <si>
    <t>Palm Valley</t>
  </si>
  <si>
    <t>Stanley Chasm</t>
  </si>
  <si>
    <t>We meet archaeologist Dr. Rudy Reimer to study the ground beneath out feet and Kai shows us how to make our own rocks!</t>
  </si>
  <si>
    <t>Dwellings</t>
  </si>
  <si>
    <t>While hunting for a kangaroo the Aboriginal boys were followed by a friendly emu that had just walked through a smelly prickle bush.</t>
  </si>
  <si>
    <t>Hot Emu Soup</t>
  </si>
  <si>
    <t>Maara, hands and djena, feet are very useful to us and together with the other parts of our body help us every day. Maara baam, hands clap and djena kakarook, feet dance. It's too deadly koolangka.</t>
  </si>
  <si>
    <t>Body And Movement</t>
  </si>
  <si>
    <t>.Gracyn is an 11-year-old Metis girl from Duck Bay, Manitoba. Gracyn is a fabulous square dancer and designs and sews the costumes for her dance troupe.</t>
  </si>
  <si>
    <t>Gracyn</t>
  </si>
  <si>
    <t>When Chief Madwe runs out of jam, Buddy and the kids decide to pick fresh blueberries for him to make more jam.</t>
  </si>
  <si>
    <t>Tuta has created a puppet show about bees and she would like to have a big audience. Luckily Tuta has a magic wand and, in just a blink of an eye, seats are filled with the audience.</t>
  </si>
  <si>
    <t>Puppet Show</t>
  </si>
  <si>
    <t>In the jungle, our heroes accompany Ma-Toot, who is looking for her son, Thot. Meanwhile, not far from there, pirates are working to restore an old park of attractions.</t>
  </si>
  <si>
    <t>Mama Thot</t>
  </si>
  <si>
    <t>Kayne and Kamil brave shark infested waters, dodge salt-water crocodiles and come face to face with venomous sea snakes before meeting the box jellyfish!</t>
  </si>
  <si>
    <t>Box Jellyfish</t>
  </si>
  <si>
    <t>Kamil challenges Kayne's inner cowboy to conquer a rodeo bull ride and become a protection athlete AKA Rodeo Clown at a professional rodeo!</t>
  </si>
  <si>
    <t>Rodeo</t>
  </si>
  <si>
    <t>The children of the camp have the idea of exchanging gifts. While living the fun adventure, our three friends understand that when we give a gift, the important thing is not the object.</t>
  </si>
  <si>
    <t>Gift Story</t>
  </si>
  <si>
    <t>TV cameras descend upon the hospital, as Seven Sharp visits Shortland Street to follow various staff members around in celebration of their 30th Anniversary.</t>
  </si>
  <si>
    <t>The first winner of MasterChef Julie Goodwin and comedian extraordinaire Aaron Chen are in the Cook Up kitchen with Adam to whip up their favourite soup recipes.</t>
  </si>
  <si>
    <t>Will It Blend?</t>
  </si>
  <si>
    <t xml:space="preserve"> Red Dirt Riders</t>
  </si>
  <si>
    <t>The Pilbara's first traffic jam forms during riding practice before a trip to the marsh. Living proof of the dangers of riding on country.</t>
  </si>
  <si>
    <t>Joe is convinced animals love his flute playing but when they follow him to the Three Sisters garden he and his friends cannot make them leave but it's Smudge the puppy who saves the day.</t>
  </si>
  <si>
    <t>Pied Piper Joe</t>
  </si>
  <si>
    <t>Faiana is the world's first Pasifika courier fairy, but one day, things go terribly wrong with a very important magical delivery.</t>
  </si>
  <si>
    <t>Alulelei And The Secret Of The Stars</t>
  </si>
  <si>
    <t>Fuzzy is visited by the spirit of a bushranger with a long lost treasure.</t>
  </si>
  <si>
    <t>Black Hat's Treasure</t>
  </si>
  <si>
    <t>Cherissma Blackman shares her experiences in how she balances living in two worlds, law and lore, to help her mob.</t>
  </si>
  <si>
    <t>Tell Me Tidda</t>
  </si>
  <si>
    <t>Follows storyteller and Ngarrindjeri jewellery maker, Stephanie 'Aunty Steph' Gollan, as she prepares to participate in Survival Day activities at Semaphore, South Australia.</t>
  </si>
  <si>
    <t>Aunty Steph, An Adelaide Jewel</t>
  </si>
  <si>
    <t xml:space="preserve">Indian Country Today </t>
  </si>
  <si>
    <t>Native American News</t>
  </si>
  <si>
    <t>Bundjalung - Northern NSW</t>
  </si>
  <si>
    <t>From the high mountains of Ethiopia to the thriving coastlines of South Africa, one group of primates - baboons -  has spread throughout Africa.</t>
  </si>
  <si>
    <t>Africas Baboon</t>
  </si>
  <si>
    <t xml:space="preserve">Moko </t>
  </si>
  <si>
    <t>The special role kapa haka has played in the revival of moko. The significance of puhoro and the healing paradigm of moko is shared.</t>
  </si>
  <si>
    <t>Kapa Haka And Puhoro</t>
  </si>
  <si>
    <t>True North Calling</t>
  </si>
  <si>
    <t>In Iqaluit, we meet Franco Buscemi overseeing a high stress oil transfer for the community. In Inuvik, tour operator Kylik Kisoun Taylor is launching a bold new attraction for tourists.</t>
  </si>
  <si>
    <t>Taking Risks</t>
  </si>
  <si>
    <t>The Last Land - Gespe'gewa'gi</t>
  </si>
  <si>
    <t xml:space="preserve">a d </t>
  </si>
  <si>
    <t>Josh Barnaby is a happy-go-lucky lobster and rock crab fisher who finds himself on the deck instead of in the captain's seat this season, but is determined to work his way back to his old position.</t>
  </si>
  <si>
    <t>Lobster And Rock Crab Fishing With Josh</t>
  </si>
  <si>
    <t>Hunting Aotearoa</t>
  </si>
  <si>
    <t>The challenging hunt continues on the trail of the elusive Wapiti Elk and Red Deer. Unforgiving Fiordland has Howie and the boys down but not out as a passing storm brings the deer out of hiding.</t>
  </si>
  <si>
    <t>Fiordland Part 2</t>
  </si>
  <si>
    <t>Wellington Paranormal</t>
  </si>
  <si>
    <t xml:space="preserve">a h </t>
  </si>
  <si>
    <t>Minogue and O'Leary tackle a half bird half human that's been stealing shiny objects from around Wellington, including the 'W' from the Wellington sign.</t>
  </si>
  <si>
    <t>Bird Woman</t>
  </si>
  <si>
    <t>Deadly Funny 2022</t>
  </si>
  <si>
    <t>M</t>
  </si>
  <si>
    <t>Hosted by Kevin Kropinyeri, this is a cheeky, loud, Black and proud celebration of fresh and funny new First Nations talent from around the country.</t>
  </si>
  <si>
    <t>On Australian Shores: Survivor Stories</t>
  </si>
  <si>
    <t>Maningrida</t>
  </si>
  <si>
    <t>Ballooning</t>
  </si>
  <si>
    <t>Join our Science Questers as they learn about birch bark canoes and pilot Don Todd, who has flown on every continent except Antarctica.</t>
  </si>
  <si>
    <t>Canoes</t>
  </si>
  <si>
    <t>The Elder Moort was getting hungry for some Bungarra to eat, he sent the three Aboriginal boys to catch one. They were fooled by the old Bungarra and found a camel that was stuck in a rabbit warren.</t>
  </si>
  <si>
    <t>Go Bungarra Go</t>
  </si>
  <si>
    <t>Djinang, Look! It's a yongka, a kangaroo. And can you see the wetj, the emu full of feathers</t>
  </si>
  <si>
    <t>Animals And Tracks</t>
  </si>
  <si>
    <t>Bradley is an 11-year-old Cayuga boy from the Six Nations of the Grand River who loves spending time at his grandparents' home on Walpole Island, Ontario.</t>
  </si>
  <si>
    <t>Bradley</t>
  </si>
  <si>
    <t>Nina decides to make a crow her pet, she and her friends build it a fancy bird house with wire over the windows but then must rescue it from a calamity created by trying to keep a wild bird cooped up.</t>
  </si>
  <si>
    <t>As The Crow Flies</t>
  </si>
  <si>
    <t>The box of Tuta's shoes and socks needs some arrangements. Help Tuta find a pair for each shoe and find out which are her favorite ones!</t>
  </si>
  <si>
    <t>Chores</t>
  </si>
  <si>
    <t>Our heroes return to the frozen layer of Icelandis, intent on unlocking the secret of the ghost ship. Embarking alone, Spartakus finally goes  to meet the mysterious captain.</t>
  </si>
  <si>
    <t>Gateway To Dawn</t>
  </si>
  <si>
    <t>Bungy jumping from high above the rainforest to plunging deep within, Kayne comes face to face with an ill tempered whistling tarantula in this episode of Bushwhacked about facing your fears!</t>
  </si>
  <si>
    <t>Tarantula</t>
  </si>
  <si>
    <t>Find out why Kamil challenges Kayne to wash his hair with camel urine in a hilarious episode of Bushwhacked with the grossest mission yet!</t>
  </si>
  <si>
    <t>Camels</t>
  </si>
  <si>
    <t>While Pam is unhappy to be told that she is too small to do anything, Viola sends the campers on a surprise mission!</t>
  </si>
  <si>
    <t>Pam And Touti</t>
  </si>
  <si>
    <t>Yarning Culture Through Film</t>
  </si>
  <si>
    <t>Worimi - Karuah - Saltwater Man</t>
  </si>
  <si>
    <t>Milpirri - Winds Of Change</t>
  </si>
  <si>
    <t>Wanta is an initiated Warlpiri man who shares a deeply refreshing perspective on the challenges for his remote community in Central Australia.</t>
  </si>
  <si>
    <t xml:space="preserve">a d l </t>
  </si>
  <si>
    <t>Adam, Nilgiris chef Ajoy Joshi and head chef at Foreign Return Siddarth Kalyanaraman join Adam in the Cook Up kitchen to create Indian dishes with a modern twist.</t>
  </si>
  <si>
    <t>Modern Indian</t>
  </si>
  <si>
    <t>Red Dirt Riders</t>
  </si>
  <si>
    <t>Near a ghost town on the coast, a famous red dog is resting in peace after an adventurous life. To visit his memorial the Red Dirt Riders must brave the Ngurin River crossing.</t>
  </si>
  <si>
    <t>Bajinhurrba</t>
  </si>
  <si>
    <t xml:space="preserve">Wolf Joe </t>
  </si>
  <si>
    <t>Nina is sure new speed skates will make her faster than Joe but when Chief Madwe gets blown down the ice covered lake by a big wind it is her natural athletic ability that allows her to save him.</t>
  </si>
  <si>
    <t>Speed Skater</t>
  </si>
  <si>
    <t>Thanks to a magical tail, Lani is a shape shifting girl who can transform into a dolphin!  But one day her magical tail goes missing!</t>
  </si>
  <si>
    <t>Meilani The Brown Butterfly</t>
  </si>
  <si>
    <t>Fuzzy tries to protect Yar by telling him to blend in, but learns that sometimes standing out is better.</t>
  </si>
  <si>
    <t>Yarn For Yar</t>
  </si>
  <si>
    <t>A multigenerational family explores their Indigenous and South Sea Islander lineage through a shared ancestor, matriarch Louise, and reflect on their connection to land and sea country.</t>
  </si>
  <si>
    <t>They Called Her Louise</t>
  </si>
  <si>
    <t>A mad mockumentary that explores the world of emerging comedy star Gabriel Willie, the real Bush Tucker Bunjie.</t>
  </si>
  <si>
    <t>Living Black</t>
  </si>
  <si>
    <t>The search for truth has been a life-long battle for Network 10 Presenter Narelda Jacobs. She speaks to Karla Grant about growing up gay in a Christian household and how she found her voice in media.</t>
  </si>
  <si>
    <t>Narelda Jacobs - Truth Seeker</t>
  </si>
  <si>
    <t>The Land We're On With Penelope Towney</t>
  </si>
  <si>
    <t>In this short film, Penelope Towney performs an Acknowledgement of Country for the Dharawal and Yuin Nations. Penelope then speaks about performing Welcomes to Country and Acknowledgements of Country.</t>
  </si>
  <si>
    <t xml:space="preserve">Land Of Primates </t>
  </si>
  <si>
    <t>The Samango monkeys and the Cape Parrots are two icon forest-dwelling species. But due to habitat loss and fragmentation, they have been forced to search for food outside of the forest</t>
  </si>
  <si>
    <t>Wanderers Of The Lost Forest</t>
  </si>
  <si>
    <t>Ice Cowboys</t>
  </si>
  <si>
    <t>Lance is making a fresh start after rehab. As chaotic as his life is, he has an amazing bond with his dogs, and can get them to do things that few people can manage.</t>
  </si>
  <si>
    <t>Ice Cowboys Series 1 Ep 4</t>
  </si>
  <si>
    <t>First Australians</t>
  </si>
  <si>
    <t xml:space="preserve">q </t>
  </si>
  <si>
    <t>The threat of extinction hovers over the first Australians of Victoria at the time Wurundjeri clan leader Simon Wonga seeks land from the authorities.</t>
  </si>
  <si>
    <t>Freedom For Our Lifetime</t>
  </si>
  <si>
    <t>Ella: Just One Of Those Things</t>
  </si>
  <si>
    <t>Katherine Gorge</t>
  </si>
  <si>
    <t>Alice Dunes</t>
  </si>
  <si>
    <t>Join our Science Questers as they find out why salmon are important to so many Indigenous Nations - visit a salmon hatchery!</t>
  </si>
  <si>
    <t>Biology</t>
  </si>
  <si>
    <t>The Aboriginal children come across a honey ants nest and eat the ants and the honey nectar went all over their faces. A white dingo puppy follows them to lick the nectar off their lips.</t>
  </si>
  <si>
    <t>Waa Whoo A White Dingo</t>
  </si>
  <si>
    <t>In Noongar Boodgar, Noongar Country there's so much to see. Wano, this way the djet, the flowers and ali bidi, that way you can see the boorn, the trees. Moorditj!</t>
  </si>
  <si>
    <t>Country And Directions</t>
  </si>
  <si>
    <t>Kaksat'iio is a 10-year-old Mohawk girl from Kahnawake. Today is her birthday party with cake and pizza! Kaksat'iio is proud to model clothing created by Indigenous designers.</t>
  </si>
  <si>
    <t>Kaksat'iio</t>
  </si>
  <si>
    <t>When the friends gather for a sleep-over, Nina is anxious about being away from her mom until she reveals her fear to the others.</t>
  </si>
  <si>
    <t>Braver Together</t>
  </si>
  <si>
    <t>The Fox has received a parcel from Fennec, her relative living in Africa. It's a beautiful gift - game of dominoes with fruits. Play along with Foxy and Nanny Tuta and find out their favourite fruits!</t>
  </si>
  <si>
    <t>Postman</t>
  </si>
  <si>
    <t>Our heroes are back in Arkadia, discouraged at not having discovered the second Orichalcum.</t>
  </si>
  <si>
    <t>Kamil challenges Kayne to rescue a venomous, temperamental King Brown snake - and the King Brown is not too happy about it!</t>
  </si>
  <si>
    <t>King Brown Snake</t>
  </si>
  <si>
    <t>Nico has a bad cold and cannot participate in the fun adventure. In the end, he realizes that imagination is a wonderful power that he can use whenever he wants!</t>
  </si>
  <si>
    <t>Nico's Book</t>
  </si>
  <si>
    <t>Worimi - Forster - Granny's Rock</t>
  </si>
  <si>
    <t>Always Was Always Will Be</t>
  </si>
  <si>
    <t>This film documents the camp set up by a number of Aboriginal organisations to protect the Sacred Grounds of the Waugul in the middle of Perth from construction of a tourist centre and car park.</t>
  </si>
  <si>
    <t>Settle Down Place</t>
  </si>
  <si>
    <t>This documentary is about the women who performed and shared their story at the iconic Barunga Festival.</t>
  </si>
  <si>
    <t>While the drama continues at the hospital - final preparations are complete for the biggest, happiest and craziest wedding of them all - featuring a special appearance by singer Tina Cross.</t>
  </si>
  <si>
    <t>Adam and delicious curators Phoebe Wood and Warren Mendes are in the Cook Up kitchen to create dishes inspired by items they have in their pantries.</t>
  </si>
  <si>
    <t>Pantry Dinners</t>
  </si>
  <si>
    <t>Weymul is a safe place to ride with lots of tracks and stories. The Red Dirt Riders visit a shearer's shed where a mysterious spirit of the country lives.</t>
  </si>
  <si>
    <t>Weymul</t>
  </si>
  <si>
    <t>Joe believes he has magician's skills until he discovers Smudge the puppy helped in every one of his tricks but his real skill shines through when leading a rescue on a creaky bridge.</t>
  </si>
  <si>
    <t>Turtle Bay Talent Show</t>
  </si>
  <si>
    <t xml:space="preserve">Tales Of The Moana </t>
  </si>
  <si>
    <t>After a storm at sea traps Masina on a deserted pacific island, she finds a magical seashell. Could this seashell help Masina finally get home?</t>
  </si>
  <si>
    <t>Losi The Giant Fisherman</t>
  </si>
  <si>
    <t>Nan's story gives Fuzzy and Cat an understanding of the real meaning of sorry.</t>
  </si>
  <si>
    <t>Sorry</t>
  </si>
  <si>
    <t>This film explores the life and thoughts of artist Maree Clarke, an Aboriginal woman with links to many communities, who is passionate about keeping rituals and stories alive.</t>
  </si>
  <si>
    <t>Cultural Activist - Maree Clarke</t>
  </si>
  <si>
    <t>Sasha Sarago embarks on a quest to examine Australia's relationship to Aboriginal beauty through the phrase: you're too pretty to be Aboriginal.</t>
  </si>
  <si>
    <t>Too Pretty To Be Aboriginal</t>
  </si>
  <si>
    <t>The 77 Percent</t>
  </si>
  <si>
    <t>Africa is home to a large number of youth as they constitute 77 per cent of the continent's population. A few ambitious youngsters come together to share their vision for the continent's future.</t>
  </si>
  <si>
    <t>GERMANY</t>
  </si>
  <si>
    <t>Yaegl Country - Yamba NSW</t>
  </si>
  <si>
    <t>On the verdant island of Zanzibar, off the coast of Tanzania, a baby monkey holds fast to his mother. This is Kima, one of the youngest members of a troop of red colobus monkeys.</t>
  </si>
  <si>
    <t>Zanzibars Poison Monkey</t>
  </si>
  <si>
    <t xml:space="preserve">Going Places With Ernie Dingo </t>
  </si>
  <si>
    <t>Ernie's trip to tropical North Queensland finds him meeting a respected Kuku Yalanji Elder, a river guide who's made a sea change, and an environmentalist who is determined to change attitudes.</t>
  </si>
  <si>
    <t>Wet Tropics</t>
  </si>
  <si>
    <t xml:space="preserve">True Colours </t>
  </si>
  <si>
    <t xml:space="preserve">l v </t>
  </si>
  <si>
    <t>Aboriginal detective Toni Alma is 35 and has her life all worked out. Living in Alice Springs, she's got a great job, a terrific female boss and mentor, who has her marked out for big things.</t>
  </si>
  <si>
    <t xml:space="preserve">Samson And Delilah </t>
  </si>
  <si>
    <t xml:space="preserve">a d l v </t>
  </si>
  <si>
    <t>Samson and Delilah's world is small. An isolated Aboriginal community in the Central Australian Desert. When tragedy strikes they turn their backs on home and embark on a journey of survival.</t>
  </si>
  <si>
    <t>Never Stop Riding</t>
  </si>
  <si>
    <t xml:space="preserve">v </t>
  </si>
  <si>
    <t>In 2017 Alec Baker, Peter Mungkuri and Kunmanara (Jimmy) Pompey coordinated a men's camp at a local cattle station, passing on their knowledge of horses, country and culture.</t>
  </si>
  <si>
    <t>Characters Of Broome</t>
  </si>
  <si>
    <t xml:space="preserve">a d w </t>
  </si>
  <si>
    <t>Peter Yu's story will step behind his public image and reveal the private man and what drives him.</t>
  </si>
  <si>
    <t>Peter Yu</t>
  </si>
  <si>
    <t xml:space="preserve">a l </t>
  </si>
  <si>
    <t>Hosted by Alec Doomadgee, Volumz brings you music and interviews highlighting the best of the Australian Indigenous music scene.</t>
  </si>
  <si>
    <t>Arnhern Land</t>
  </si>
  <si>
    <t>Todd River</t>
  </si>
  <si>
    <t>Ethnobotanist Cease Wyss shares plant knowledge; Kai shows makes punk rock cabbage!</t>
  </si>
  <si>
    <t>Earth Science</t>
  </si>
  <si>
    <t>One fresh misty morning a young Aboriginal boy went running through the bush, he kicked his big toe on a rock hopping around on one foot he put his throbbing toe into the river.</t>
  </si>
  <si>
    <t>Ouch! My Golden Toe</t>
  </si>
  <si>
    <t>Mereny and kep, food and water keep us walang, healthy. How about a yongka stew, a kangaroo stew? Yum yum sounds moorditj!</t>
  </si>
  <si>
    <t>Food And Drink</t>
  </si>
  <si>
    <t>Waskwaabiish is a 10-year-old from the Mohawk and Anishinaabe nations. He's into science and cooking!</t>
  </si>
  <si>
    <t>Waskwaabiish</t>
  </si>
  <si>
    <t>The friends become competitive as they attempt to win best bike decoration. When Smudge accidentally ends up on an out of control wagon the trio forget their rivalry and join forces to save him.</t>
  </si>
  <si>
    <t>Turtle Bay Bike Rally</t>
  </si>
  <si>
    <t>Do you know what a carnival is? Nanny Tuta and the Fox dress up in various costumes and can't decide which mask is right to attend the carnival.</t>
  </si>
  <si>
    <t>Carnival</t>
  </si>
  <si>
    <t>Kayne's challenge? To race the biggest fish in the world, the Whale Shark at the stunning Ningaloo Reef in WA, problem is, they're a little harder to find than first expected.</t>
  </si>
  <si>
    <t>Whale Shark</t>
  </si>
  <si>
    <t>Kayne challenges Kamil to 5 mission in 24 hours in and around Sydney in a frantic race against the clock episode of Bushwhacked!</t>
  </si>
  <si>
    <t>Urban Animals</t>
  </si>
  <si>
    <t>Julie sees Viola hugging Pam and calling her her little treasure. She imagines that her aunt prefers Pam!</t>
  </si>
  <si>
    <t>Birpai - Taree - Moiety</t>
  </si>
  <si>
    <t xml:space="preserve">National Indigenous Fashion Awards </t>
  </si>
  <si>
    <t>National Indigenous Fashion Awards will showcase works from Australia's leading Indigenous designers &amp; artists. It's a celebration of Aboriginal and Torres Strait Islander artists &amp; fashion designers.</t>
  </si>
  <si>
    <t>National Indigenous Fashion Awards 2022</t>
  </si>
  <si>
    <t>The National Indigenous Fashion Awards showcases and celebrates work from Australia's Indigenous and Torres Strait Islander arts and fashion designers.</t>
  </si>
  <si>
    <t>After Desi and Damo's wedding, Vili looks forward to his marriage to Madonna but she is more interested in shutting up the gossips in Manila, leaving Vili uneasy.</t>
  </si>
  <si>
    <t>Adam, comedian Gen Fricker and chef at The Old Fitz Anna Ugarte-Carral are in the Cook Up kitchen to create some delicious meals using secondary cuts.</t>
  </si>
  <si>
    <t>Secondary Cuts</t>
  </si>
  <si>
    <t>Bogged</t>
  </si>
  <si>
    <t>The Ngurin River runs to the coast but is often dry. On a rare rainy day, the Red Dirt Riders want to see how much water is in the dam.</t>
  </si>
  <si>
    <t>In a frog filled marsh Joe and the team stretch their skills rescuing a baby skunk then must use teamwork to build a new shelter for the whole skunk family before a big storm arrives.</t>
  </si>
  <si>
    <t>Skunk Den Do Over</t>
  </si>
  <si>
    <t>Motiktik and his family have a magical secret, but one day their secret is revealed and suddenly things go very wrong in their village.</t>
  </si>
  <si>
    <t>Fa'ata The Mermaid</t>
  </si>
  <si>
    <t>With the help of Milka, a haunted doll, Fuzzy helps Esther adjust to her new surroundings.</t>
  </si>
  <si>
    <t>Milka's Secret</t>
  </si>
  <si>
    <t>Our Stories</t>
  </si>
  <si>
    <t xml:space="preserve">a q </t>
  </si>
  <si>
    <t>Sally Palmer reveals the story and legacy of her mother, Agnes Palmer, who walked the streets of Santa Teresa throwing prayers to the wind and asking for healing to be brought to her people.</t>
  </si>
  <si>
    <t>Prayers To The Wind</t>
  </si>
  <si>
    <t>Nitv News: Nula 2023</t>
  </si>
  <si>
    <t>The latest news from the oldest living culture, join Natalie Ahmat and the team of NITV journalists for stories from an Indigenous perspective.</t>
  </si>
  <si>
    <t>From the Torres Straits to Tasmania and everywhere in between - Bamay is a slow TV showcase of Australia's most stunning landscapes. NITV pays tribute to that which gives us life: Country.</t>
  </si>
  <si>
    <t>Arctic Secrets</t>
  </si>
  <si>
    <t>Over millennia, the Arctic's inhabitants have evolved to survive in a challenging but stable and predictable world. Now, they must rapidly adapt to a new and constantly changing environment.</t>
  </si>
  <si>
    <t>Land Of Extremes</t>
  </si>
  <si>
    <t>Selkie</t>
  </si>
  <si>
    <t>Jamie, a troubled lonely teenager, gets a new lease on life when he comes upon a group of selkies, mythical people with the power to change into seals. Stars Shimon Moore and Celine O'Leary.</t>
  </si>
  <si>
    <t>Jarli</t>
  </si>
  <si>
    <t xml:space="preserve">Going Places With Ernie Dingo  </t>
  </si>
  <si>
    <t>Ernie visits the Queensland coastal town of Hervey Bay and meets a Butchulla musician, a couple focused on eco-tourism, and a man who shows off the migrating humpback whales.</t>
  </si>
  <si>
    <t>Hervey Bay</t>
  </si>
  <si>
    <t>Homeland Story</t>
  </si>
  <si>
    <t>An intimate portrait of Donydji, a remote, traditional Indigenous Homeland in North-East Arnhem Land in the far north of Australia.</t>
  </si>
  <si>
    <t>Ooraminna</t>
  </si>
  <si>
    <t>Our Science Questers go in search of star knowledge and build a medicine wheel; Kai shows us how to make a homemade star projector.</t>
  </si>
  <si>
    <t>Geology</t>
  </si>
  <si>
    <t>The children walk among the termite mounds, they notice ants all over the ground, they wanted to catch an echidna for a stew. Then they heard a strange voice coming from the billabong.</t>
  </si>
  <si>
    <t>Run Echidna Run</t>
  </si>
  <si>
    <t>My Moort, my family make me djoorabiny, they make me happy.</t>
  </si>
  <si>
    <t>Family And Friends</t>
  </si>
  <si>
    <t>Kikpesan just turned 13. She's from the Mi'kmaq Nation and she lives in Esgenoopetitj, New Brunswick. Kikpesan is an accomplished archer, she has competed at the New Brunswisk Indian Summer Games.</t>
  </si>
  <si>
    <t>Kikpesan</t>
  </si>
  <si>
    <t>When the kids find a diary in an old tree stump they must not only unravel the mystery of which of Turtle Bay's residents wrote it but also rescue the precious book from a crafty raccoon.</t>
  </si>
  <si>
    <t>Who Is Nagamo?</t>
  </si>
  <si>
    <t>Oh my! The Fox is sick, she sneezes instead of saying the usual 'Coo-coo'. Luckily Nanny Tuta knows how to take care of sick Foxy, so she will be healthy and active very soon again.</t>
  </si>
  <si>
    <t>Foxy Is Sick</t>
  </si>
  <si>
    <t>Discovering a city surrounded by an impassable wall, our heroes are immediately captured by iron men, then thrown into the fortified city after receiving a mark on their foreheads.</t>
  </si>
  <si>
    <t>Uncle Bert</t>
  </si>
  <si>
    <t>Kayne and Kamil set off to Uluru in search of Australia's greatest monitor, the perentie, but not without meeting some very special desert folk along the way!</t>
  </si>
  <si>
    <t>Perenties</t>
  </si>
  <si>
    <t>Ngumpin Kartiya</t>
  </si>
  <si>
    <t>This documentary looks at a proud and sometimes difficult past, and also celebrates a bright and better future.</t>
  </si>
  <si>
    <t>From The Heart Of Our Nation Celebration</t>
  </si>
  <si>
    <t>Join John Paul Janke, Narelda Jacobs and Ernie Dingo plus some of Australia's best Indigenous artists to celebrate 10 years of NITV beaming into every Australian household.</t>
  </si>
  <si>
    <t>Music from the Tamworth Country Music Festival 2008, hosted by Troy Cassar-Daley, this episode features The Songbirds.</t>
  </si>
  <si>
    <t>Going Native</t>
  </si>
  <si>
    <t>Bannock: native treat, colonialism, or both? From traditional farming to award-winning native wineries and food trucks, Drew is dining all-indigenous.</t>
  </si>
  <si>
    <t>Going Gourmet</t>
  </si>
  <si>
    <t>Kriol Kitchen</t>
  </si>
  <si>
    <t>Kriol Kitchen Hosts with Adam Liaw. Adam is a cook, writer, television presenter and MasterChef Winner 2010 based in Sydney Australia.</t>
  </si>
  <si>
    <t>Chilli Crab With Tamarind, Chicken Vermicelli Mushroom, Marinated Pearl Shell Meat Salad</t>
  </si>
  <si>
    <t>Family Rules</t>
  </si>
  <si>
    <t>A university student in Melbourne, Kiara has some life-changing news.</t>
  </si>
  <si>
    <t>Kiara</t>
  </si>
  <si>
    <t>Boteti: The Returning River</t>
  </si>
  <si>
    <t>After years of extreme drought, the Boteti River in northern Botswana has finally returned in all its glory, transforming the landscape and bringing dramatic changes to the resident animals.</t>
  </si>
  <si>
    <t>Pluto Nash</t>
  </si>
  <si>
    <t>On the moon in the 2087, an audacious casino owner, his android bodyguard and a beautiful Earth woman who wants to be a singer, go on the run from a gangster who wants the casino, and its owner dead.</t>
  </si>
  <si>
    <t>TikTok And NITV Present: First Sounds</t>
  </si>
  <si>
    <t>As the sun sets on the 26th, sit back and take in First Sounds - a specially curated lineup of both emerging and established artists including Barkaa, Nooky, Kaiit, JK-47 and more.</t>
  </si>
  <si>
    <t>The Rainbow Of The Terha</t>
  </si>
  <si>
    <t xml:space="preserve">Rugby Union 2022: Ella 7s </t>
  </si>
  <si>
    <t xml:space="preserve">Idris and the coaches meet their Fight School intake. As the group are put through a rigorous fitness assessment, there are immediate concerns about one student’s weight and another’s punctuality. </t>
  </si>
  <si>
    <t>An intimate portrait of the life and work of the legendary Barry White told through extensive archive interviews with the great man himself and new interviews with his family, friends and colleagues.</t>
  </si>
  <si>
    <t>The Big Game</t>
  </si>
  <si>
    <t>The Temple Of Condor</t>
  </si>
  <si>
    <t xml:space="preserve">The role of Ngangkari, Traditional Healer, still plays a vital role in the health and well-being of the Anangu people of Central Australia. </t>
  </si>
  <si>
    <t>Karla Grant Presents</t>
  </si>
  <si>
    <t>A Berry Good Adventure</t>
  </si>
  <si>
    <t>The Marsh</t>
  </si>
  <si>
    <t>In the 1970s and 1980s, Kimberley Aboriginal workers were involved in weed spraying campaigns organised by the Agricultural Protection Board of WA. They received no training or protective equipment.</t>
  </si>
  <si>
    <t>TBA</t>
  </si>
  <si>
    <t>The Real Bush Tucker Bunjie</t>
  </si>
  <si>
    <t>From a 1934 talent contest at the Apollo theatre in Harlem, the film follows Ella’s extraordinary journey across 5 decades as she reflects the passions and troubles of the times in her music and life.</t>
  </si>
  <si>
    <t>The Path Of Light</t>
  </si>
  <si>
    <t>The Treasures Of Viola</t>
  </si>
  <si>
    <t>Proud First Nations girl, Jarli has a knack for building things, especially things that fly, and she's got a dream to be the first person to travel to other worlds in our solar system.</t>
  </si>
  <si>
    <t>Intune 08:</t>
  </si>
  <si>
    <t>The Songbirds</t>
  </si>
  <si>
    <t>RUGBY LEAGUE</t>
  </si>
  <si>
    <t>RUGBY UNION</t>
  </si>
  <si>
    <t>SPORTS SERIES</t>
  </si>
  <si>
    <t>FILLER</t>
  </si>
  <si>
    <t>AFL</t>
  </si>
  <si>
    <t>DOCUMENTARY SERIES</t>
  </si>
  <si>
    <t>MOVIE</t>
  </si>
  <si>
    <t>FEATURE DOCUMENTARY</t>
  </si>
  <si>
    <t>NATURAL HISTORY</t>
  </si>
  <si>
    <t>FAMILY MOVIE</t>
  </si>
  <si>
    <t>TRAVEL</t>
  </si>
  <si>
    <t>REALITY</t>
  </si>
  <si>
    <t>SATURDAY NIGHT MOVIES</t>
  </si>
  <si>
    <t>ADVENTURE</t>
  </si>
  <si>
    <t>COMEDY</t>
  </si>
  <si>
    <t>DRAMA</t>
  </si>
  <si>
    <t>NULA</t>
  </si>
  <si>
    <t>FAMILY</t>
  </si>
  <si>
    <t>Week 5: Sunday 29th January to Saturday 4th February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</si>
</sst>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quot;$&quot;* #,##0.00_-;\-&quot;$&quot;* #,##0.00_-;_-&quot;$&quot;* &quot;-&quot;??_-;_-@_-"/>
    <numFmt numFmtId="167"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6">
    <xf numFmtId="0" fontId="0" fillId="0" borderId="0" xfId="0" applyFont="1"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0" fillId="13" borderId="0" xfId="0" applyFill="1" applyAlignment="1">
      <alignment/>
    </xf>
    <xf numFmtId="0" fontId="0" fillId="0" borderId="0" xfId="0"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13" borderId="0" xfId="0" applyFill="1" applyAlignment="1">
      <alignment horizontal="center" vertical="center"/>
    </xf>
    <xf numFmtId="0" fontId="0" fillId="13" borderId="0" xfId="0" applyFill="1" applyAlignment="1">
      <alignment wrapText="1"/>
    </xf>
    <xf numFmtId="0" fontId="0" fillId="13" borderId="0" xfId="0" applyFill="1" applyAlignment="1">
      <alignment vertical="top" wrapText="1"/>
    </xf>
    <xf numFmtId="0" fontId="0" fillId="0" borderId="0" xfId="0" applyAlignment="1">
      <alignment horizontal="lef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381875"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284"/>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2" bestFit="1" customWidth="1"/>
    <col min="2" max="2" width="9.57421875" style="2" bestFit="1" customWidth="1"/>
    <col min="3" max="3" width="31.8515625" style="1" customWidth="1"/>
    <col min="4" max="4" width="30.421875" style="1" customWidth="1"/>
    <col min="5" max="5" width="13.57421875" style="2" bestFit="1" customWidth="1"/>
    <col min="6" max="6" width="15.140625" style="2" bestFit="1" customWidth="1"/>
    <col min="7" max="7" width="12.140625" style="2" bestFit="1" customWidth="1"/>
    <col min="8" max="8" width="15.8515625" style="2" bestFit="1" customWidth="1"/>
    <col min="9" max="9" width="6.8515625" style="2" bestFit="1" customWidth="1"/>
    <col min="10" max="10" width="18.140625" style="2" customWidth="1"/>
    <col min="11" max="11" width="35.57421875" style="3" customWidth="1"/>
    <col min="12" max="12" width="16.7109375" style="2" bestFit="1" customWidth="1"/>
    <col min="13" max="14" width="16.140625" style="2" bestFit="1" customWidth="1"/>
  </cols>
  <sheetData>
    <row r="1" spans="1:14" s="5" customFormat="1" ht="144.75" customHeight="1">
      <c r="A1" s="6"/>
      <c r="B1" s="6"/>
      <c r="C1" s="7"/>
      <c r="D1" s="7"/>
      <c r="E1" s="6"/>
      <c r="F1" s="6"/>
      <c r="G1" s="6"/>
      <c r="H1" s="6"/>
      <c r="I1" s="6"/>
      <c r="J1" s="6"/>
      <c r="K1" s="8"/>
      <c r="L1" s="6"/>
      <c r="M1" s="6"/>
      <c r="N1" s="6"/>
    </row>
    <row r="2" spans="1:11" s="15" customFormat="1" ht="15">
      <c r="A2" s="15" t="s">
        <v>483</v>
      </c>
      <c r="C2" s="14"/>
      <c r="D2" s="14"/>
      <c r="K2" s="14"/>
    </row>
    <row r="3" spans="1:14" ht="14.25">
      <c r="A3" s="2" t="s">
        <v>0</v>
      </c>
      <c r="B3" s="2" t="s">
        <v>1</v>
      </c>
      <c r="C3" s="1" t="s">
        <v>2</v>
      </c>
      <c r="D3" s="1" t="s">
        <v>6</v>
      </c>
      <c r="E3" s="2" t="s">
        <v>9</v>
      </c>
      <c r="F3" s="2" t="s">
        <v>7</v>
      </c>
      <c r="G3" s="2" t="s">
        <v>3</v>
      </c>
      <c r="H3" s="2" t="s">
        <v>4</v>
      </c>
      <c r="I3" s="2" t="s">
        <v>8</v>
      </c>
      <c r="K3" s="3" t="s">
        <v>5</v>
      </c>
      <c r="L3" s="2" t="s">
        <v>10</v>
      </c>
      <c r="M3" s="2" t="s">
        <v>11</v>
      </c>
      <c r="N3" s="2" t="s">
        <v>12</v>
      </c>
    </row>
    <row r="4" spans="1:13" ht="87">
      <c r="A4" s="2" t="str">
        <f>"2023-01-29"</f>
        <v>2023-01-29</v>
      </c>
      <c r="B4" s="2" t="str">
        <f>"0500"</f>
        <v>0500</v>
      </c>
      <c r="C4" s="1" t="s">
        <v>13</v>
      </c>
      <c r="E4" s="2" t="str">
        <f>"02"</f>
        <v>02</v>
      </c>
      <c r="F4" s="2">
        <v>12</v>
      </c>
      <c r="G4" s="2" t="s">
        <v>14</v>
      </c>
      <c r="H4" s="2" t="s">
        <v>15</v>
      </c>
      <c r="I4" s="2" t="s">
        <v>17</v>
      </c>
      <c r="J4" s="9"/>
      <c r="K4" s="3" t="s">
        <v>16</v>
      </c>
      <c r="L4" s="2">
        <v>2011</v>
      </c>
      <c r="M4" s="2" t="s">
        <v>18</v>
      </c>
    </row>
    <row r="5" spans="1:13" ht="28.5">
      <c r="A5" s="2" t="str">
        <f>"2023-01-29"</f>
        <v>2023-01-29</v>
      </c>
      <c r="B5" s="2" t="str">
        <f>"0600"</f>
        <v>0600</v>
      </c>
      <c r="C5" s="1" t="s">
        <v>19</v>
      </c>
      <c r="D5" s="1" t="s">
        <v>22</v>
      </c>
      <c r="E5" s="2" t="str">
        <f>"02"</f>
        <v>02</v>
      </c>
      <c r="F5" s="2">
        <v>6</v>
      </c>
      <c r="G5" s="2" t="s">
        <v>20</v>
      </c>
      <c r="I5" s="2" t="s">
        <v>17</v>
      </c>
      <c r="J5" s="9"/>
      <c r="K5" s="3" t="s">
        <v>21</v>
      </c>
      <c r="L5" s="2">
        <v>2019</v>
      </c>
      <c r="M5" s="2" t="s">
        <v>18</v>
      </c>
    </row>
    <row r="6" spans="1:13" ht="28.5">
      <c r="A6" s="2" t="str">
        <f>"2023-01-29"</f>
        <v>2023-01-29</v>
      </c>
      <c r="B6" s="2" t="str">
        <f>"0625"</f>
        <v>0625</v>
      </c>
      <c r="C6" s="1" t="s">
        <v>19</v>
      </c>
      <c r="D6" s="1" t="s">
        <v>24</v>
      </c>
      <c r="E6" s="2" t="str">
        <f>"02"</f>
        <v>02</v>
      </c>
      <c r="F6" s="2">
        <v>9</v>
      </c>
      <c r="G6" s="2" t="s">
        <v>14</v>
      </c>
      <c r="I6" s="2" t="s">
        <v>17</v>
      </c>
      <c r="J6" s="9"/>
      <c r="K6" s="3" t="s">
        <v>21</v>
      </c>
      <c r="L6" s="2">
        <v>2019</v>
      </c>
      <c r="M6" s="2" t="s">
        <v>18</v>
      </c>
    </row>
    <row r="7" spans="1:13" ht="57.75">
      <c r="A7" s="2" t="str">
        <f>"2023-01-29"</f>
        <v>2023-01-29</v>
      </c>
      <c r="B7" s="2" t="str">
        <f>"0650"</f>
        <v>0650</v>
      </c>
      <c r="C7" s="1" t="s">
        <v>25</v>
      </c>
      <c r="D7" s="1" t="s">
        <v>27</v>
      </c>
      <c r="E7" s="2" t="str">
        <f>"01"</f>
        <v>01</v>
      </c>
      <c r="F7" s="2">
        <v>4</v>
      </c>
      <c r="G7" s="2" t="s">
        <v>20</v>
      </c>
      <c r="I7" s="2" t="s">
        <v>17</v>
      </c>
      <c r="J7" s="9"/>
      <c r="K7" s="3" t="s">
        <v>26</v>
      </c>
      <c r="L7" s="2">
        <v>2018</v>
      </c>
      <c r="M7" s="2" t="s">
        <v>28</v>
      </c>
    </row>
    <row r="8" spans="1:13" ht="87">
      <c r="A8" s="2" t="str">
        <f>"2023-01-29"</f>
        <v>2023-01-29</v>
      </c>
      <c r="B8" s="2" t="str">
        <f>"0715"</f>
        <v>0715</v>
      </c>
      <c r="C8" s="1" t="s">
        <v>29</v>
      </c>
      <c r="D8" s="1" t="s">
        <v>31</v>
      </c>
      <c r="E8" s="2" t="str">
        <f>"02"</f>
        <v>02</v>
      </c>
      <c r="F8" s="2">
        <v>8</v>
      </c>
      <c r="G8" s="2" t="s">
        <v>20</v>
      </c>
      <c r="I8" s="2" t="s">
        <v>17</v>
      </c>
      <c r="J8" s="9"/>
      <c r="K8" s="3" t="s">
        <v>30</v>
      </c>
      <c r="L8" s="2">
        <v>2018</v>
      </c>
      <c r="M8" s="2" t="s">
        <v>18</v>
      </c>
    </row>
    <row r="9" spans="1:13" ht="87">
      <c r="A9" s="2" t="str">
        <f>"2023-01-29"</f>
        <v>2023-01-29</v>
      </c>
      <c r="B9" s="2" t="str">
        <f>"0730"</f>
        <v>0730</v>
      </c>
      <c r="C9" s="1" t="s">
        <v>32</v>
      </c>
      <c r="D9" s="1" t="s">
        <v>34</v>
      </c>
      <c r="E9" s="2" t="str">
        <f>"01"</f>
        <v>01</v>
      </c>
      <c r="F9" s="2">
        <v>1</v>
      </c>
      <c r="G9" s="2" t="s">
        <v>20</v>
      </c>
      <c r="I9" s="2" t="s">
        <v>17</v>
      </c>
      <c r="J9" s="9"/>
      <c r="K9" s="3" t="s">
        <v>33</v>
      </c>
      <c r="L9" s="2">
        <v>2009</v>
      </c>
      <c r="M9" s="2" t="s">
        <v>35</v>
      </c>
    </row>
    <row r="10" spans="1:13" ht="72">
      <c r="A10" s="2" t="str">
        <f>"2023-01-29"</f>
        <v>2023-01-29</v>
      </c>
      <c r="B10" s="2" t="str">
        <f>"0755"</f>
        <v>0755</v>
      </c>
      <c r="C10" s="1" t="s">
        <v>36</v>
      </c>
      <c r="D10" s="1" t="s">
        <v>38</v>
      </c>
      <c r="E10" s="2" t="str">
        <f>"02"</f>
        <v>02</v>
      </c>
      <c r="F10" s="2">
        <v>18</v>
      </c>
      <c r="G10" s="2" t="s">
        <v>20</v>
      </c>
      <c r="I10" s="2" t="s">
        <v>17</v>
      </c>
      <c r="J10" s="9"/>
      <c r="K10" s="3" t="s">
        <v>37</v>
      </c>
      <c r="L10" s="2">
        <v>2020</v>
      </c>
      <c r="M10" s="2" t="s">
        <v>28</v>
      </c>
    </row>
    <row r="11" spans="1:13" ht="43.5">
      <c r="A11" s="2" t="str">
        <f>"2023-01-29"</f>
        <v>2023-01-29</v>
      </c>
      <c r="B11" s="2" t="str">
        <f>"0805"</f>
        <v>0805</v>
      </c>
      <c r="C11" s="1" t="s">
        <v>39</v>
      </c>
      <c r="D11" s="1" t="s">
        <v>41</v>
      </c>
      <c r="E11" s="2" t="str">
        <f>"01"</f>
        <v>01</v>
      </c>
      <c r="F11" s="2">
        <v>46</v>
      </c>
      <c r="G11" s="2" t="s">
        <v>20</v>
      </c>
      <c r="I11" s="2" t="s">
        <v>17</v>
      </c>
      <c r="J11" s="9"/>
      <c r="K11" s="3" t="s">
        <v>40</v>
      </c>
      <c r="L11" s="2">
        <v>2020</v>
      </c>
      <c r="M11" s="2" t="s">
        <v>28</v>
      </c>
    </row>
    <row r="12" spans="1:13" ht="72">
      <c r="A12" s="2" t="str">
        <f>"2023-01-29"</f>
        <v>2023-01-29</v>
      </c>
      <c r="B12" s="2" t="str">
        <f>"0815"</f>
        <v>0815</v>
      </c>
      <c r="C12" s="1" t="s">
        <v>42</v>
      </c>
      <c r="D12" s="1" t="s">
        <v>44</v>
      </c>
      <c r="E12" s="2" t="str">
        <f>"01"</f>
        <v>01</v>
      </c>
      <c r="F12" s="2">
        <v>4</v>
      </c>
      <c r="G12" s="2" t="s">
        <v>20</v>
      </c>
      <c r="I12" s="2" t="s">
        <v>17</v>
      </c>
      <c r="J12" s="9"/>
      <c r="K12" s="3" t="s">
        <v>43</v>
      </c>
      <c r="L12" s="2">
        <v>2020</v>
      </c>
      <c r="M12" s="2" t="s">
        <v>45</v>
      </c>
    </row>
    <row r="13" spans="1:14" ht="43.5">
      <c r="A13" s="2" t="str">
        <f>"2023-01-29"</f>
        <v>2023-01-29</v>
      </c>
      <c r="B13" s="2" t="str">
        <f>"0820"</f>
        <v>0820</v>
      </c>
      <c r="C13" s="1" t="s">
        <v>46</v>
      </c>
      <c r="D13" s="1" t="s">
        <v>446</v>
      </c>
      <c r="E13" s="2" t="str">
        <f>"02"</f>
        <v>02</v>
      </c>
      <c r="F13" s="2">
        <v>21</v>
      </c>
      <c r="G13" s="2" t="s">
        <v>14</v>
      </c>
      <c r="I13" s="2" t="s">
        <v>17</v>
      </c>
      <c r="J13" s="9"/>
      <c r="K13" s="3" t="s">
        <v>47</v>
      </c>
      <c r="L13" s="2">
        <v>1987</v>
      </c>
      <c r="M13" s="2" t="s">
        <v>48</v>
      </c>
      <c r="N13" s="2" t="s">
        <v>23</v>
      </c>
    </row>
    <row r="14" spans="1:13" ht="57.75">
      <c r="A14" s="2" t="str">
        <f>"2023-01-29"</f>
        <v>2023-01-29</v>
      </c>
      <c r="B14" s="2" t="str">
        <f>"0845"</f>
        <v>0845</v>
      </c>
      <c r="C14" s="1" t="s">
        <v>49</v>
      </c>
      <c r="D14" s="1" t="s">
        <v>52</v>
      </c>
      <c r="E14" s="2" t="str">
        <f>"02"</f>
        <v>02</v>
      </c>
      <c r="F14" s="2">
        <v>5</v>
      </c>
      <c r="G14" s="2" t="s">
        <v>14</v>
      </c>
      <c r="H14" s="2" t="s">
        <v>50</v>
      </c>
      <c r="I14" s="2" t="s">
        <v>17</v>
      </c>
      <c r="J14" s="9"/>
      <c r="K14" s="3" t="s">
        <v>51</v>
      </c>
      <c r="L14" s="2">
        <v>2014</v>
      </c>
      <c r="M14" s="2" t="s">
        <v>18</v>
      </c>
    </row>
    <row r="15" spans="1:13" ht="87">
      <c r="A15" s="2" t="str">
        <f>"2023-01-29"</f>
        <v>2023-01-29</v>
      </c>
      <c r="B15" s="2" t="str">
        <f>"0910"</f>
        <v>0910</v>
      </c>
      <c r="C15" s="1" t="s">
        <v>49</v>
      </c>
      <c r="D15" s="1" t="s">
        <v>54</v>
      </c>
      <c r="E15" s="2" t="str">
        <f>"02"</f>
        <v>02</v>
      </c>
      <c r="F15" s="2">
        <v>12</v>
      </c>
      <c r="G15" s="2" t="s">
        <v>20</v>
      </c>
      <c r="I15" s="2" t="s">
        <v>17</v>
      </c>
      <c r="J15" s="9"/>
      <c r="K15" s="3" t="s">
        <v>53</v>
      </c>
      <c r="L15" s="2">
        <v>2014</v>
      </c>
      <c r="M15" s="2" t="s">
        <v>18</v>
      </c>
    </row>
    <row r="16" spans="1:13" ht="72">
      <c r="A16" s="2" t="str">
        <f>"2023-01-29"</f>
        <v>2023-01-29</v>
      </c>
      <c r="B16" s="2" t="str">
        <f>"0935"</f>
        <v>0935</v>
      </c>
      <c r="C16" s="1" t="s">
        <v>55</v>
      </c>
      <c r="D16" s="1" t="s">
        <v>57</v>
      </c>
      <c r="E16" s="2" t="str">
        <f>"03"</f>
        <v>03</v>
      </c>
      <c r="F16" s="2">
        <v>11</v>
      </c>
      <c r="G16" s="2" t="s">
        <v>20</v>
      </c>
      <c r="I16" s="2" t="s">
        <v>17</v>
      </c>
      <c r="J16" s="9"/>
      <c r="K16" s="3" t="s">
        <v>56</v>
      </c>
      <c r="L16" s="2">
        <v>2019</v>
      </c>
      <c r="M16" s="2" t="s">
        <v>28</v>
      </c>
    </row>
    <row r="17" spans="1:14" ht="57.75">
      <c r="A17" s="11" t="str">
        <f>"2023-01-29"</f>
        <v>2023-01-29</v>
      </c>
      <c r="B17" s="11" t="str">
        <f>"1000"</f>
        <v>1000</v>
      </c>
      <c r="C17" s="12" t="s">
        <v>58</v>
      </c>
      <c r="D17" s="12" t="s">
        <v>61</v>
      </c>
      <c r="E17" s="11" t="str">
        <f>"2022"</f>
        <v>2022</v>
      </c>
      <c r="F17" s="11">
        <v>5</v>
      </c>
      <c r="G17" s="11" t="s">
        <v>59</v>
      </c>
      <c r="H17" s="11"/>
      <c r="I17" s="11" t="s">
        <v>17</v>
      </c>
      <c r="J17" s="10" t="s">
        <v>465</v>
      </c>
      <c r="K17" s="13" t="s">
        <v>60</v>
      </c>
      <c r="L17" s="11">
        <v>2022</v>
      </c>
      <c r="M17" s="11" t="s">
        <v>18</v>
      </c>
      <c r="N17" s="11"/>
    </row>
    <row r="18" spans="1:14" ht="57.75">
      <c r="A18" s="11" t="str">
        <f>"2023-01-29"</f>
        <v>2023-01-29</v>
      </c>
      <c r="B18" s="11" t="str">
        <f>"1100"</f>
        <v>1100</v>
      </c>
      <c r="C18" s="12" t="s">
        <v>62</v>
      </c>
      <c r="D18" s="12" t="s">
        <v>64</v>
      </c>
      <c r="E18" s="11" t="str">
        <f>"2022"</f>
        <v>2022</v>
      </c>
      <c r="F18" s="11">
        <v>1</v>
      </c>
      <c r="G18" s="11" t="s">
        <v>59</v>
      </c>
      <c r="H18" s="11"/>
      <c r="I18" s="11" t="s">
        <v>17</v>
      </c>
      <c r="J18" s="10" t="s">
        <v>465</v>
      </c>
      <c r="K18" s="13" t="s">
        <v>63</v>
      </c>
      <c r="L18" s="11">
        <v>2022</v>
      </c>
      <c r="M18" s="11" t="s">
        <v>18</v>
      </c>
      <c r="N18" s="11"/>
    </row>
    <row r="19" spans="1:14" ht="57.75">
      <c r="A19" s="11" t="str">
        <f>"2023-01-29"</f>
        <v>2023-01-29</v>
      </c>
      <c r="B19" s="11" t="str">
        <f>"1130"</f>
        <v>1130</v>
      </c>
      <c r="C19" s="12" t="s">
        <v>62</v>
      </c>
      <c r="D19" s="12" t="s">
        <v>65</v>
      </c>
      <c r="E19" s="11" t="str">
        <f>"2022"</f>
        <v>2022</v>
      </c>
      <c r="F19" s="11">
        <v>2</v>
      </c>
      <c r="G19" s="11" t="s">
        <v>59</v>
      </c>
      <c r="H19" s="11"/>
      <c r="I19" s="11" t="s">
        <v>17</v>
      </c>
      <c r="J19" s="10" t="s">
        <v>465</v>
      </c>
      <c r="K19" s="13" t="s">
        <v>63</v>
      </c>
      <c r="L19" s="11">
        <v>2022</v>
      </c>
      <c r="M19" s="11" t="s">
        <v>18</v>
      </c>
      <c r="N19" s="11"/>
    </row>
    <row r="20" spans="1:14" ht="43.5">
      <c r="A20" s="11" t="str">
        <f>"2023-01-29"</f>
        <v>2023-01-29</v>
      </c>
      <c r="B20" s="11" t="str">
        <f>"1200"</f>
        <v>1200</v>
      </c>
      <c r="C20" s="12" t="s">
        <v>66</v>
      </c>
      <c r="D20" s="12" t="s">
        <v>68</v>
      </c>
      <c r="E20" s="11" t="str">
        <f>"2022"</f>
        <v>2022</v>
      </c>
      <c r="F20" s="11">
        <v>16</v>
      </c>
      <c r="G20" s="11" t="s">
        <v>59</v>
      </c>
      <c r="H20" s="11"/>
      <c r="I20" s="11"/>
      <c r="J20" s="10" t="s">
        <v>465</v>
      </c>
      <c r="K20" s="13" t="s">
        <v>67</v>
      </c>
      <c r="L20" s="11">
        <v>2022</v>
      </c>
      <c r="M20" s="11" t="s">
        <v>18</v>
      </c>
      <c r="N20" s="11"/>
    </row>
    <row r="21" spans="1:14" ht="28.5">
      <c r="A21" s="11" t="str">
        <f>"2023-01-29"</f>
        <v>2023-01-29</v>
      </c>
      <c r="B21" s="11" t="str">
        <f>"1300"</f>
        <v>1300</v>
      </c>
      <c r="C21" s="12" t="s">
        <v>69</v>
      </c>
      <c r="D21" s="12" t="s">
        <v>447</v>
      </c>
      <c r="E21" s="11" t="str">
        <f>"2022"</f>
        <v>2022</v>
      </c>
      <c r="F21" s="11">
        <v>11</v>
      </c>
      <c r="G21" s="11" t="s">
        <v>59</v>
      </c>
      <c r="H21" s="11"/>
      <c r="I21" s="11" t="s">
        <v>17</v>
      </c>
      <c r="J21" s="10" t="s">
        <v>466</v>
      </c>
      <c r="K21" s="13" t="s">
        <v>70</v>
      </c>
      <c r="L21" s="11">
        <v>2022</v>
      </c>
      <c r="M21" s="11" t="s">
        <v>18</v>
      </c>
      <c r="N21" s="11"/>
    </row>
    <row r="22" spans="1:14" ht="57.75">
      <c r="A22" s="11" t="str">
        <f>"2023-01-29"</f>
        <v>2023-01-29</v>
      </c>
      <c r="B22" s="11" t="str">
        <f>"1325"</f>
        <v>1325</v>
      </c>
      <c r="C22" s="12" t="s">
        <v>71</v>
      </c>
      <c r="D22" s="12" t="s">
        <v>73</v>
      </c>
      <c r="E22" s="11" t="str">
        <f>"01"</f>
        <v>01</v>
      </c>
      <c r="F22" s="11">
        <v>5</v>
      </c>
      <c r="G22" s="11" t="s">
        <v>20</v>
      </c>
      <c r="H22" s="11"/>
      <c r="I22" s="11" t="s">
        <v>17</v>
      </c>
      <c r="J22" s="10" t="s">
        <v>467</v>
      </c>
      <c r="K22" s="13" t="s">
        <v>72</v>
      </c>
      <c r="L22" s="11">
        <v>2013</v>
      </c>
      <c r="M22" s="11" t="s">
        <v>18</v>
      </c>
      <c r="N22" s="11" t="s">
        <v>23</v>
      </c>
    </row>
    <row r="23" spans="1:14" ht="57.75">
      <c r="A23" s="11" t="str">
        <f>"2023-01-29"</f>
        <v>2023-01-29</v>
      </c>
      <c r="B23" s="11" t="str">
        <f>"1425"</f>
        <v>1425</v>
      </c>
      <c r="C23" s="12" t="s">
        <v>74</v>
      </c>
      <c r="D23" s="12" t="s">
        <v>77</v>
      </c>
      <c r="E23" s="11" t="str">
        <f>"01"</f>
        <v>01</v>
      </c>
      <c r="F23" s="11">
        <v>4</v>
      </c>
      <c r="G23" s="11" t="s">
        <v>14</v>
      </c>
      <c r="H23" s="11" t="s">
        <v>75</v>
      </c>
      <c r="I23" s="11" t="s">
        <v>17</v>
      </c>
      <c r="J23" s="10" t="s">
        <v>467</v>
      </c>
      <c r="K23" s="13" t="s">
        <v>76</v>
      </c>
      <c r="L23" s="11">
        <v>2013</v>
      </c>
      <c r="M23" s="11" t="s">
        <v>18</v>
      </c>
      <c r="N23" s="11" t="s">
        <v>23</v>
      </c>
    </row>
    <row r="24" spans="1:14" ht="57.75">
      <c r="A24" s="11" t="str">
        <f>"2023-01-29"</f>
        <v>2023-01-29</v>
      </c>
      <c r="B24" s="11" t="str">
        <f>"1455"</f>
        <v>1455</v>
      </c>
      <c r="C24" s="12" t="s">
        <v>78</v>
      </c>
      <c r="D24" s="12"/>
      <c r="E24" s="11" t="str">
        <f>"2022"</f>
        <v>2022</v>
      </c>
      <c r="F24" s="11">
        <v>7</v>
      </c>
      <c r="G24" s="11" t="s">
        <v>59</v>
      </c>
      <c r="H24" s="11"/>
      <c r="I24" s="11" t="s">
        <v>17</v>
      </c>
      <c r="J24" s="10" t="s">
        <v>465</v>
      </c>
      <c r="K24" s="13" t="s">
        <v>79</v>
      </c>
      <c r="L24" s="11">
        <v>2022</v>
      </c>
      <c r="M24" s="11" t="s">
        <v>18</v>
      </c>
      <c r="N24" s="11"/>
    </row>
    <row r="25" spans="1:13" ht="28.5">
      <c r="A25" s="2" t="str">
        <f>"2023-01-29"</f>
        <v>2023-01-29</v>
      </c>
      <c r="B25" s="2" t="str">
        <f>"1525"</f>
        <v>1525</v>
      </c>
      <c r="C25" s="1" t="s">
        <v>80</v>
      </c>
      <c r="D25" s="1" t="s">
        <v>82</v>
      </c>
      <c r="E25" s="2" t="str">
        <f>"01"</f>
        <v>01</v>
      </c>
      <c r="F25" s="2">
        <v>23</v>
      </c>
      <c r="G25" s="2" t="s">
        <v>20</v>
      </c>
      <c r="I25" s="2" t="s">
        <v>17</v>
      </c>
      <c r="J25" s="9" t="s">
        <v>468</v>
      </c>
      <c r="K25" s="3" t="s">
        <v>81</v>
      </c>
      <c r="L25" s="2">
        <v>0</v>
      </c>
      <c r="M25" s="2" t="s">
        <v>18</v>
      </c>
    </row>
    <row r="26" spans="1:14" ht="28.5">
      <c r="A26" s="11" t="str">
        <f>"2023-01-29"</f>
        <v>2023-01-29</v>
      </c>
      <c r="B26" s="11" t="str">
        <f>"1530"</f>
        <v>1530</v>
      </c>
      <c r="C26" s="12" t="s">
        <v>83</v>
      </c>
      <c r="D26" s="12"/>
      <c r="E26" s="11" t="str">
        <f>"2022"</f>
        <v>2022</v>
      </c>
      <c r="F26" s="11">
        <v>12</v>
      </c>
      <c r="G26" s="11" t="s">
        <v>59</v>
      </c>
      <c r="H26" s="11"/>
      <c r="I26" s="11"/>
      <c r="J26" s="10" t="s">
        <v>469</v>
      </c>
      <c r="K26" s="13" t="s">
        <v>84</v>
      </c>
      <c r="L26" s="11">
        <v>2022</v>
      </c>
      <c r="M26" s="11" t="s">
        <v>18</v>
      </c>
      <c r="N26" s="11"/>
    </row>
    <row r="27" spans="1:14" ht="28.5">
      <c r="A27" s="11" t="str">
        <f>"2023-01-29"</f>
        <v>2023-01-29</v>
      </c>
      <c r="B27" s="11" t="str">
        <f>"1645"</f>
        <v>1645</v>
      </c>
      <c r="C27" s="12" t="s">
        <v>85</v>
      </c>
      <c r="D27" s="12"/>
      <c r="E27" s="11" t="str">
        <f>"2022"</f>
        <v>2022</v>
      </c>
      <c r="F27" s="11">
        <v>15</v>
      </c>
      <c r="G27" s="11" t="s">
        <v>59</v>
      </c>
      <c r="H27" s="11"/>
      <c r="I27" s="11"/>
      <c r="J27" s="10" t="s">
        <v>469</v>
      </c>
      <c r="K27" s="13" t="s">
        <v>86</v>
      </c>
      <c r="L27" s="11">
        <v>2022</v>
      </c>
      <c r="M27" s="11" t="s">
        <v>18</v>
      </c>
      <c r="N27" s="11"/>
    </row>
    <row r="28" spans="1:14" ht="72">
      <c r="A28" s="2" t="str">
        <f>"2023-01-29"</f>
        <v>2023-01-29</v>
      </c>
      <c r="B28" s="2" t="str">
        <f>"1800"</f>
        <v>1800</v>
      </c>
      <c r="C28" s="1" t="s">
        <v>87</v>
      </c>
      <c r="E28" s="2" t="str">
        <f>"01"</f>
        <v>01</v>
      </c>
      <c r="F28" s="2">
        <v>10</v>
      </c>
      <c r="G28" s="2" t="s">
        <v>14</v>
      </c>
      <c r="I28" s="2" t="s">
        <v>17</v>
      </c>
      <c r="J28" s="9"/>
      <c r="K28" s="3" t="s">
        <v>88</v>
      </c>
      <c r="L28" s="2">
        <v>2020</v>
      </c>
      <c r="M28" s="2" t="s">
        <v>28</v>
      </c>
      <c r="N28" s="2" t="s">
        <v>23</v>
      </c>
    </row>
    <row r="29" spans="1:13" ht="57.75">
      <c r="A29" s="2" t="str">
        <f>"2023-01-29"</f>
        <v>2023-01-29</v>
      </c>
      <c r="B29" s="2" t="str">
        <f>"1830"</f>
        <v>1830</v>
      </c>
      <c r="C29" s="1" t="s">
        <v>89</v>
      </c>
      <c r="E29" s="2" t="str">
        <f>"2023"</f>
        <v>2023</v>
      </c>
      <c r="F29" s="2">
        <v>14</v>
      </c>
      <c r="G29" s="2" t="s">
        <v>59</v>
      </c>
      <c r="I29" s="2" t="s">
        <v>17</v>
      </c>
      <c r="J29" s="9"/>
      <c r="K29" s="3" t="s">
        <v>90</v>
      </c>
      <c r="L29" s="2">
        <v>2023</v>
      </c>
      <c r="M29" s="2" t="s">
        <v>18</v>
      </c>
    </row>
    <row r="30" spans="1:14" ht="72">
      <c r="A30" s="11" t="str">
        <f>"2023-01-29"</f>
        <v>2023-01-29</v>
      </c>
      <c r="B30" s="11" t="str">
        <f>"1840"</f>
        <v>1840</v>
      </c>
      <c r="C30" s="12" t="s">
        <v>91</v>
      </c>
      <c r="D30" s="12" t="s">
        <v>93</v>
      </c>
      <c r="E30" s="11" t="str">
        <f>"01"</f>
        <v>01</v>
      </c>
      <c r="F30" s="11">
        <v>3</v>
      </c>
      <c r="G30" s="11" t="s">
        <v>14</v>
      </c>
      <c r="H30" s="11"/>
      <c r="I30" s="11" t="s">
        <v>17</v>
      </c>
      <c r="J30" s="10" t="s">
        <v>473</v>
      </c>
      <c r="K30" s="13" t="s">
        <v>92</v>
      </c>
      <c r="L30" s="11">
        <v>2018</v>
      </c>
      <c r="M30" s="11" t="s">
        <v>45</v>
      </c>
      <c r="N30" s="11" t="s">
        <v>23</v>
      </c>
    </row>
    <row r="31" spans="1:14" ht="87">
      <c r="A31" s="11" t="str">
        <f>"2023-01-29"</f>
        <v>2023-01-29</v>
      </c>
      <c r="B31" s="11" t="str">
        <f>"1940"</f>
        <v>1940</v>
      </c>
      <c r="C31" s="12" t="s">
        <v>94</v>
      </c>
      <c r="D31" s="12" t="s">
        <v>96</v>
      </c>
      <c r="E31" s="11" t="str">
        <f>"01"</f>
        <v>01</v>
      </c>
      <c r="F31" s="11">
        <v>1</v>
      </c>
      <c r="G31" s="11"/>
      <c r="H31" s="11"/>
      <c r="I31" s="11"/>
      <c r="J31" s="10" t="s">
        <v>470</v>
      </c>
      <c r="K31" s="13" t="s">
        <v>448</v>
      </c>
      <c r="L31" s="11">
        <v>2022</v>
      </c>
      <c r="M31" s="11" t="s">
        <v>45</v>
      </c>
      <c r="N31" s="11"/>
    </row>
    <row r="32" spans="1:14" ht="87">
      <c r="A32" s="11" t="str">
        <f>"2023-01-29"</f>
        <v>2023-01-29</v>
      </c>
      <c r="B32" s="11" t="str">
        <f>"2040"</f>
        <v>2040</v>
      </c>
      <c r="C32" s="12" t="s">
        <v>97</v>
      </c>
      <c r="D32" s="12"/>
      <c r="E32" s="11" t="str">
        <f>" "</f>
        <v> </v>
      </c>
      <c r="F32" s="11">
        <v>0</v>
      </c>
      <c r="G32" s="11"/>
      <c r="H32" s="11"/>
      <c r="I32" s="11"/>
      <c r="J32" s="10" t="s">
        <v>472</v>
      </c>
      <c r="K32" s="13" t="s">
        <v>449</v>
      </c>
      <c r="L32" s="11">
        <v>2006</v>
      </c>
      <c r="M32" s="11" t="s">
        <v>45</v>
      </c>
      <c r="N32" s="11"/>
    </row>
    <row r="33" spans="1:14" ht="72">
      <c r="A33" s="11" t="str">
        <f>"2023-01-29"</f>
        <v>2023-01-29</v>
      </c>
      <c r="B33" s="11" t="str">
        <f>"2215"</f>
        <v>2215</v>
      </c>
      <c r="C33" s="12" t="s">
        <v>98</v>
      </c>
      <c r="D33" s="12" t="s">
        <v>95</v>
      </c>
      <c r="E33" s="11" t="str">
        <f>" "</f>
        <v> </v>
      </c>
      <c r="F33" s="11">
        <v>0</v>
      </c>
      <c r="G33" s="11" t="s">
        <v>14</v>
      </c>
      <c r="H33" s="11"/>
      <c r="I33" s="11" t="s">
        <v>17</v>
      </c>
      <c r="J33" s="10" t="s">
        <v>471</v>
      </c>
      <c r="K33" s="13" t="s">
        <v>99</v>
      </c>
      <c r="L33" s="11">
        <v>2019</v>
      </c>
      <c r="M33" s="11" t="s">
        <v>100</v>
      </c>
      <c r="N33" s="11"/>
    </row>
    <row r="34" spans="1:13" ht="72">
      <c r="A34" s="2" t="str">
        <f>"2023-01-29"</f>
        <v>2023-01-29</v>
      </c>
      <c r="B34" s="2" t="str">
        <f>"2350"</f>
        <v>2350</v>
      </c>
      <c r="C34" s="1" t="s">
        <v>101</v>
      </c>
      <c r="E34" s="2" t="str">
        <f>"02"</f>
        <v>02</v>
      </c>
      <c r="F34" s="2">
        <v>0</v>
      </c>
      <c r="G34" s="2" t="s">
        <v>14</v>
      </c>
      <c r="I34" s="2" t="s">
        <v>17</v>
      </c>
      <c r="J34" s="9"/>
      <c r="K34" s="3" t="s">
        <v>102</v>
      </c>
      <c r="L34" s="2">
        <v>2018</v>
      </c>
      <c r="M34" s="2" t="s">
        <v>18</v>
      </c>
    </row>
    <row r="35" spans="1:13" ht="87">
      <c r="A35" s="2" t="str">
        <f>"2023-01-29"</f>
        <v>2023-01-29</v>
      </c>
      <c r="B35" s="2" t="str">
        <f>"2400"</f>
        <v>2400</v>
      </c>
      <c r="C35" s="1" t="s">
        <v>13</v>
      </c>
      <c r="E35" s="2" t="str">
        <f>"02"</f>
        <v>02</v>
      </c>
      <c r="F35" s="2">
        <v>13</v>
      </c>
      <c r="G35" s="2" t="s">
        <v>14</v>
      </c>
      <c r="H35" s="2" t="s">
        <v>15</v>
      </c>
      <c r="I35" s="2" t="s">
        <v>17</v>
      </c>
      <c r="J35" s="9"/>
      <c r="K35" s="3" t="s">
        <v>16</v>
      </c>
      <c r="L35" s="2">
        <v>2011</v>
      </c>
      <c r="M35" s="2" t="s">
        <v>18</v>
      </c>
    </row>
    <row r="36" spans="1:13" ht="87">
      <c r="A36" s="2" t="str">
        <f>"2023-01-29"</f>
        <v>2023-01-29</v>
      </c>
      <c r="B36" s="2" t="str">
        <f>"2500"</f>
        <v>2500</v>
      </c>
      <c r="C36" s="1" t="s">
        <v>13</v>
      </c>
      <c r="E36" s="2" t="str">
        <f>"02"</f>
        <v>02</v>
      </c>
      <c r="F36" s="2">
        <v>13</v>
      </c>
      <c r="G36" s="2" t="s">
        <v>14</v>
      </c>
      <c r="H36" s="2" t="s">
        <v>15</v>
      </c>
      <c r="I36" s="2" t="s">
        <v>17</v>
      </c>
      <c r="J36" s="9"/>
      <c r="K36" s="3" t="s">
        <v>16</v>
      </c>
      <c r="L36" s="2">
        <v>2011</v>
      </c>
      <c r="M36" s="2" t="s">
        <v>18</v>
      </c>
    </row>
    <row r="37" spans="1:13" ht="87">
      <c r="A37" s="2" t="str">
        <f>"2023-01-29"</f>
        <v>2023-01-29</v>
      </c>
      <c r="B37" s="2" t="str">
        <f>"2600"</f>
        <v>2600</v>
      </c>
      <c r="C37" s="1" t="s">
        <v>13</v>
      </c>
      <c r="E37" s="2" t="str">
        <f>"02"</f>
        <v>02</v>
      </c>
      <c r="F37" s="2">
        <v>13</v>
      </c>
      <c r="G37" s="2" t="s">
        <v>14</v>
      </c>
      <c r="H37" s="2" t="s">
        <v>15</v>
      </c>
      <c r="I37" s="2" t="s">
        <v>17</v>
      </c>
      <c r="J37" s="9"/>
      <c r="K37" s="3" t="s">
        <v>16</v>
      </c>
      <c r="L37" s="2">
        <v>2011</v>
      </c>
      <c r="M37" s="2" t="s">
        <v>18</v>
      </c>
    </row>
    <row r="38" spans="1:13" ht="87">
      <c r="A38" s="2" t="str">
        <f>"2023-01-29"</f>
        <v>2023-01-29</v>
      </c>
      <c r="B38" s="2" t="str">
        <f>"2700"</f>
        <v>2700</v>
      </c>
      <c r="C38" s="1" t="s">
        <v>13</v>
      </c>
      <c r="E38" s="2" t="str">
        <f>"02"</f>
        <v>02</v>
      </c>
      <c r="F38" s="2">
        <v>13</v>
      </c>
      <c r="G38" s="2" t="s">
        <v>14</v>
      </c>
      <c r="H38" s="2" t="s">
        <v>15</v>
      </c>
      <c r="I38" s="2" t="s">
        <v>17</v>
      </c>
      <c r="J38" s="9"/>
      <c r="K38" s="3" t="s">
        <v>16</v>
      </c>
      <c r="L38" s="2">
        <v>2011</v>
      </c>
      <c r="M38" s="2" t="s">
        <v>18</v>
      </c>
    </row>
    <row r="39" spans="1:13" ht="87">
      <c r="A39" s="2" t="str">
        <f>"2023-01-29"</f>
        <v>2023-01-29</v>
      </c>
      <c r="B39" s="2" t="str">
        <f>"2800"</f>
        <v>2800</v>
      </c>
      <c r="C39" s="1" t="s">
        <v>13</v>
      </c>
      <c r="E39" s="2" t="str">
        <f>"02"</f>
        <v>02</v>
      </c>
      <c r="F39" s="2">
        <v>13</v>
      </c>
      <c r="G39" s="2" t="s">
        <v>14</v>
      </c>
      <c r="H39" s="2" t="s">
        <v>15</v>
      </c>
      <c r="I39" s="2" t="s">
        <v>17</v>
      </c>
      <c r="J39" s="9"/>
      <c r="K39" s="3" t="s">
        <v>16</v>
      </c>
      <c r="L39" s="2">
        <v>2011</v>
      </c>
      <c r="M39" s="2" t="s">
        <v>18</v>
      </c>
    </row>
    <row r="40" spans="1:13" ht="87">
      <c r="A40" s="2" t="str">
        <f>"2023-01-30"</f>
        <v>2023-01-30</v>
      </c>
      <c r="B40" s="2" t="str">
        <f>"0500"</f>
        <v>0500</v>
      </c>
      <c r="C40" s="1" t="s">
        <v>13</v>
      </c>
      <c r="E40" s="2" t="str">
        <f>"02"</f>
        <v>02</v>
      </c>
      <c r="F40" s="2">
        <v>13</v>
      </c>
      <c r="G40" s="2" t="s">
        <v>14</v>
      </c>
      <c r="H40" s="2" t="s">
        <v>15</v>
      </c>
      <c r="I40" s="2" t="s">
        <v>17</v>
      </c>
      <c r="J40" s="9"/>
      <c r="K40" s="3" t="s">
        <v>16</v>
      </c>
      <c r="L40" s="2">
        <v>2011</v>
      </c>
      <c r="M40" s="2" t="s">
        <v>18</v>
      </c>
    </row>
    <row r="41" spans="1:13" ht="28.5">
      <c r="A41" s="2" t="str">
        <f>"2023-01-30"</f>
        <v>2023-01-30</v>
      </c>
      <c r="B41" s="2" t="str">
        <f>"0600"</f>
        <v>0600</v>
      </c>
      <c r="C41" s="1" t="s">
        <v>19</v>
      </c>
      <c r="D41" s="1" t="s">
        <v>103</v>
      </c>
      <c r="E41" s="2" t="str">
        <f>"02"</f>
        <v>02</v>
      </c>
      <c r="F41" s="2">
        <v>8</v>
      </c>
      <c r="G41" s="2" t="s">
        <v>20</v>
      </c>
      <c r="I41" s="2" t="s">
        <v>17</v>
      </c>
      <c r="J41" s="9"/>
      <c r="K41" s="3" t="s">
        <v>21</v>
      </c>
      <c r="L41" s="2">
        <v>2019</v>
      </c>
      <c r="M41" s="2" t="s">
        <v>18</v>
      </c>
    </row>
    <row r="42" spans="1:13" ht="28.5">
      <c r="A42" s="2" t="str">
        <f>"2023-01-30"</f>
        <v>2023-01-30</v>
      </c>
      <c r="B42" s="2" t="str">
        <f>"0625"</f>
        <v>0625</v>
      </c>
      <c r="C42" s="1" t="s">
        <v>19</v>
      </c>
      <c r="D42" s="1" t="s">
        <v>104</v>
      </c>
      <c r="E42" s="2" t="str">
        <f>"02"</f>
        <v>02</v>
      </c>
      <c r="F42" s="2">
        <v>11</v>
      </c>
      <c r="G42" s="2" t="s">
        <v>20</v>
      </c>
      <c r="I42" s="2" t="s">
        <v>17</v>
      </c>
      <c r="J42" s="9"/>
      <c r="K42" s="3" t="s">
        <v>21</v>
      </c>
      <c r="L42" s="2">
        <v>2019</v>
      </c>
      <c r="M42" s="2" t="s">
        <v>18</v>
      </c>
    </row>
    <row r="43" spans="1:13" ht="57.75">
      <c r="A43" s="2" t="str">
        <f>"2023-01-30"</f>
        <v>2023-01-30</v>
      </c>
      <c r="B43" s="2" t="str">
        <f>"0650"</f>
        <v>0650</v>
      </c>
      <c r="C43" s="1" t="s">
        <v>25</v>
      </c>
      <c r="D43" s="1" t="s">
        <v>106</v>
      </c>
      <c r="E43" s="2" t="str">
        <f>"01"</f>
        <v>01</v>
      </c>
      <c r="F43" s="2">
        <v>5</v>
      </c>
      <c r="G43" s="2" t="s">
        <v>20</v>
      </c>
      <c r="I43" s="2" t="s">
        <v>17</v>
      </c>
      <c r="J43" s="9"/>
      <c r="K43" s="3" t="s">
        <v>105</v>
      </c>
      <c r="L43" s="2">
        <v>2018</v>
      </c>
      <c r="M43" s="2" t="s">
        <v>28</v>
      </c>
    </row>
    <row r="44" spans="1:13" ht="57.75">
      <c r="A44" s="2" t="str">
        <f>"2023-01-30"</f>
        <v>2023-01-30</v>
      </c>
      <c r="B44" s="2" t="str">
        <f>"0715"</f>
        <v>0715</v>
      </c>
      <c r="C44" s="1" t="s">
        <v>107</v>
      </c>
      <c r="D44" s="1" t="s">
        <v>109</v>
      </c>
      <c r="E44" s="2" t="str">
        <f>"01"</f>
        <v>01</v>
      </c>
      <c r="F44" s="2">
        <v>1</v>
      </c>
      <c r="G44" s="2" t="s">
        <v>20</v>
      </c>
      <c r="I44" s="2" t="s">
        <v>17</v>
      </c>
      <c r="J44" s="9"/>
      <c r="K44" s="3" t="s">
        <v>108</v>
      </c>
      <c r="L44" s="2">
        <v>2016</v>
      </c>
      <c r="M44" s="2" t="s">
        <v>18</v>
      </c>
    </row>
    <row r="45" spans="1:13" ht="43.5">
      <c r="A45" s="2" t="str">
        <f>"2023-01-30"</f>
        <v>2023-01-30</v>
      </c>
      <c r="B45" s="2" t="str">
        <f>"0730"</f>
        <v>0730</v>
      </c>
      <c r="C45" s="1" t="s">
        <v>32</v>
      </c>
      <c r="D45" s="1" t="s">
        <v>111</v>
      </c>
      <c r="E45" s="2" t="str">
        <f>"01"</f>
        <v>01</v>
      </c>
      <c r="F45" s="2">
        <v>2</v>
      </c>
      <c r="G45" s="2" t="s">
        <v>20</v>
      </c>
      <c r="I45" s="2" t="s">
        <v>17</v>
      </c>
      <c r="J45" s="9"/>
      <c r="K45" s="3" t="s">
        <v>110</v>
      </c>
      <c r="L45" s="2">
        <v>2009</v>
      </c>
      <c r="M45" s="2" t="s">
        <v>35</v>
      </c>
    </row>
    <row r="46" spans="1:13" ht="72">
      <c r="A46" s="2" t="str">
        <f>"2023-01-30"</f>
        <v>2023-01-30</v>
      </c>
      <c r="B46" s="2" t="str">
        <f>"0755"</f>
        <v>0755</v>
      </c>
      <c r="C46" s="1" t="s">
        <v>36</v>
      </c>
      <c r="D46" s="1" t="s">
        <v>113</v>
      </c>
      <c r="E46" s="2" t="str">
        <f>"02"</f>
        <v>02</v>
      </c>
      <c r="F46" s="2">
        <v>19</v>
      </c>
      <c r="G46" s="2" t="s">
        <v>20</v>
      </c>
      <c r="I46" s="2" t="s">
        <v>17</v>
      </c>
      <c r="J46" s="9"/>
      <c r="K46" s="3" t="s">
        <v>112</v>
      </c>
      <c r="L46" s="2">
        <v>2020</v>
      </c>
      <c r="M46" s="2" t="s">
        <v>28</v>
      </c>
    </row>
    <row r="47" spans="1:13" ht="72">
      <c r="A47" s="2" t="str">
        <f>"2023-01-30"</f>
        <v>2023-01-30</v>
      </c>
      <c r="B47" s="2" t="str">
        <f>"0805"</f>
        <v>0805</v>
      </c>
      <c r="C47" s="1" t="s">
        <v>39</v>
      </c>
      <c r="D47" s="1" t="s">
        <v>450</v>
      </c>
      <c r="E47" s="2" t="str">
        <f>"01"</f>
        <v>01</v>
      </c>
      <c r="F47" s="2">
        <v>19</v>
      </c>
      <c r="G47" s="2" t="s">
        <v>20</v>
      </c>
      <c r="I47" s="2" t="s">
        <v>17</v>
      </c>
      <c r="J47" s="9"/>
      <c r="K47" s="3" t="s">
        <v>114</v>
      </c>
      <c r="L47" s="2">
        <v>2020</v>
      </c>
      <c r="M47" s="2" t="s">
        <v>28</v>
      </c>
    </row>
    <row r="48" spans="1:13" ht="43.5">
      <c r="A48" s="2" t="str">
        <f>"2023-01-30"</f>
        <v>2023-01-30</v>
      </c>
      <c r="B48" s="2" t="str">
        <f>"0815"</f>
        <v>0815</v>
      </c>
      <c r="C48" s="1" t="s">
        <v>42</v>
      </c>
      <c r="D48" s="1" t="s">
        <v>116</v>
      </c>
      <c r="E48" s="2" t="str">
        <f>"01"</f>
        <v>01</v>
      </c>
      <c r="F48" s="2">
        <v>5</v>
      </c>
      <c r="G48" s="2" t="s">
        <v>20</v>
      </c>
      <c r="I48" s="2" t="s">
        <v>17</v>
      </c>
      <c r="J48" s="9"/>
      <c r="K48" s="3" t="s">
        <v>115</v>
      </c>
      <c r="L48" s="2">
        <v>2020</v>
      </c>
      <c r="M48" s="2" t="s">
        <v>45</v>
      </c>
    </row>
    <row r="49" spans="1:14" ht="57.75">
      <c r="A49" s="2" t="str">
        <f>"2023-01-30"</f>
        <v>2023-01-30</v>
      </c>
      <c r="B49" s="2" t="str">
        <f>"0820"</f>
        <v>0820</v>
      </c>
      <c r="C49" s="1" t="s">
        <v>46</v>
      </c>
      <c r="D49" s="1" t="s">
        <v>451</v>
      </c>
      <c r="E49" s="2" t="str">
        <f>"02"</f>
        <v>02</v>
      </c>
      <c r="F49" s="2">
        <v>22</v>
      </c>
      <c r="G49" s="2" t="s">
        <v>14</v>
      </c>
      <c r="I49" s="2" t="s">
        <v>17</v>
      </c>
      <c r="J49" s="9"/>
      <c r="K49" s="3" t="s">
        <v>117</v>
      </c>
      <c r="L49" s="2">
        <v>1987</v>
      </c>
      <c r="M49" s="2" t="s">
        <v>48</v>
      </c>
      <c r="N49" s="2" t="s">
        <v>23</v>
      </c>
    </row>
    <row r="50" spans="1:13" ht="87">
      <c r="A50" s="2" t="str">
        <f>"2023-01-30"</f>
        <v>2023-01-30</v>
      </c>
      <c r="B50" s="2" t="str">
        <f>"0845"</f>
        <v>0845</v>
      </c>
      <c r="C50" s="1" t="s">
        <v>49</v>
      </c>
      <c r="D50" s="1" t="s">
        <v>119</v>
      </c>
      <c r="E50" s="2" t="str">
        <f>"02"</f>
        <v>02</v>
      </c>
      <c r="F50" s="2">
        <v>7</v>
      </c>
      <c r="G50" s="2" t="s">
        <v>20</v>
      </c>
      <c r="I50" s="2" t="s">
        <v>17</v>
      </c>
      <c r="J50" s="9"/>
      <c r="K50" s="3" t="s">
        <v>118</v>
      </c>
      <c r="L50" s="2">
        <v>2014</v>
      </c>
      <c r="M50" s="2" t="s">
        <v>18</v>
      </c>
    </row>
    <row r="51" spans="1:13" ht="87">
      <c r="A51" s="2" t="str">
        <f>"2023-01-30"</f>
        <v>2023-01-30</v>
      </c>
      <c r="B51" s="2" t="str">
        <f>"0910"</f>
        <v>0910</v>
      </c>
      <c r="C51" s="1" t="s">
        <v>49</v>
      </c>
      <c r="D51" s="1" t="s">
        <v>121</v>
      </c>
      <c r="E51" s="2" t="str">
        <f>"02"</f>
        <v>02</v>
      </c>
      <c r="F51" s="2">
        <v>2</v>
      </c>
      <c r="G51" s="2" t="s">
        <v>20</v>
      </c>
      <c r="I51" s="2" t="s">
        <v>17</v>
      </c>
      <c r="J51" s="9"/>
      <c r="K51" s="3" t="s">
        <v>120</v>
      </c>
      <c r="L51" s="2">
        <v>2014</v>
      </c>
      <c r="M51" s="2" t="s">
        <v>18</v>
      </c>
    </row>
    <row r="52" spans="1:13" ht="72">
      <c r="A52" s="2" t="str">
        <f>"2023-01-30"</f>
        <v>2023-01-30</v>
      </c>
      <c r="B52" s="2" t="str">
        <f>"0935"</f>
        <v>0935</v>
      </c>
      <c r="C52" s="1" t="s">
        <v>55</v>
      </c>
      <c r="D52" s="1" t="s">
        <v>123</v>
      </c>
      <c r="E52" s="2" t="str">
        <f>"03"</f>
        <v>03</v>
      </c>
      <c r="F52" s="2">
        <v>12</v>
      </c>
      <c r="G52" s="2" t="s">
        <v>20</v>
      </c>
      <c r="I52" s="2" t="s">
        <v>17</v>
      </c>
      <c r="J52" s="9"/>
      <c r="K52" s="3" t="s">
        <v>122</v>
      </c>
      <c r="L52" s="2">
        <v>2019</v>
      </c>
      <c r="M52" s="2" t="s">
        <v>28</v>
      </c>
    </row>
    <row r="53" spans="1:14" ht="72">
      <c r="A53" s="2" t="str">
        <f>"2023-01-30"</f>
        <v>2023-01-30</v>
      </c>
      <c r="B53" s="2" t="str">
        <f>"1000"</f>
        <v>1000</v>
      </c>
      <c r="C53" s="1" t="s">
        <v>91</v>
      </c>
      <c r="D53" s="1" t="s">
        <v>93</v>
      </c>
      <c r="E53" s="2" t="str">
        <f>"01"</f>
        <v>01</v>
      </c>
      <c r="F53" s="2">
        <v>3</v>
      </c>
      <c r="G53" s="2" t="s">
        <v>14</v>
      </c>
      <c r="I53" s="2" t="s">
        <v>17</v>
      </c>
      <c r="J53" s="9"/>
      <c r="K53" s="3" t="s">
        <v>92</v>
      </c>
      <c r="L53" s="2">
        <v>2018</v>
      </c>
      <c r="M53" s="2" t="s">
        <v>45</v>
      </c>
      <c r="N53" s="2" t="s">
        <v>23</v>
      </c>
    </row>
    <row r="54" spans="1:14" ht="57.75">
      <c r="A54" s="2" t="str">
        <f>"2023-01-30"</f>
        <v>2023-01-30</v>
      </c>
      <c r="B54" s="2" t="str">
        <f>"1100"</f>
        <v>1100</v>
      </c>
      <c r="C54" s="1" t="s">
        <v>124</v>
      </c>
      <c r="E54" s="2" t="str">
        <f>" "</f>
        <v> </v>
      </c>
      <c r="F54" s="2">
        <v>0</v>
      </c>
      <c r="G54" s="2" t="s">
        <v>14</v>
      </c>
      <c r="H54" s="2" t="s">
        <v>125</v>
      </c>
      <c r="I54" s="2" t="s">
        <v>17</v>
      </c>
      <c r="J54" s="9"/>
      <c r="K54" s="3" t="s">
        <v>126</v>
      </c>
      <c r="L54" s="2">
        <v>2020</v>
      </c>
      <c r="M54" s="2" t="s">
        <v>18</v>
      </c>
      <c r="N54" s="2" t="s">
        <v>23</v>
      </c>
    </row>
    <row r="55" spans="1:13" ht="72">
      <c r="A55" s="2" t="str">
        <f>"2023-01-30"</f>
        <v>2023-01-30</v>
      </c>
      <c r="B55" s="2" t="str">
        <f>"1200"</f>
        <v>1200</v>
      </c>
      <c r="C55" s="1" t="s">
        <v>98</v>
      </c>
      <c r="D55" s="1" t="s">
        <v>95</v>
      </c>
      <c r="E55" s="2" t="str">
        <f>" "</f>
        <v> </v>
      </c>
      <c r="F55" s="2">
        <v>0</v>
      </c>
      <c r="G55" s="2" t="s">
        <v>14</v>
      </c>
      <c r="I55" s="2" t="s">
        <v>17</v>
      </c>
      <c r="J55" s="9"/>
      <c r="K55" s="3" t="s">
        <v>99</v>
      </c>
      <c r="L55" s="2">
        <v>2019</v>
      </c>
      <c r="M55" s="2" t="s">
        <v>100</v>
      </c>
    </row>
    <row r="56" spans="1:13" ht="72">
      <c r="A56" s="2" t="str">
        <f>"2023-01-30"</f>
        <v>2023-01-30</v>
      </c>
      <c r="B56" s="2" t="str">
        <f>"1320"</f>
        <v>1320</v>
      </c>
      <c r="C56" s="1" t="s">
        <v>101</v>
      </c>
      <c r="E56" s="2" t="str">
        <f>"02"</f>
        <v>02</v>
      </c>
      <c r="F56" s="2">
        <v>0</v>
      </c>
      <c r="G56" s="2" t="s">
        <v>14</v>
      </c>
      <c r="I56" s="2" t="s">
        <v>17</v>
      </c>
      <c r="J56" s="9"/>
      <c r="K56" s="3" t="s">
        <v>102</v>
      </c>
      <c r="L56" s="2">
        <v>2018</v>
      </c>
      <c r="M56" s="2" t="s">
        <v>18</v>
      </c>
    </row>
    <row r="57" spans="1:14" ht="72">
      <c r="A57" s="2" t="str">
        <f>"2023-01-30"</f>
        <v>2023-01-30</v>
      </c>
      <c r="B57" s="2" t="str">
        <f>"1330"</f>
        <v>1330</v>
      </c>
      <c r="C57" s="1" t="s">
        <v>87</v>
      </c>
      <c r="E57" s="2" t="str">
        <f>"01"</f>
        <v>01</v>
      </c>
      <c r="F57" s="2">
        <v>10</v>
      </c>
      <c r="G57" s="2" t="s">
        <v>14</v>
      </c>
      <c r="I57" s="2" t="s">
        <v>17</v>
      </c>
      <c r="J57" s="9"/>
      <c r="K57" s="3" t="s">
        <v>88</v>
      </c>
      <c r="L57" s="2">
        <v>2020</v>
      </c>
      <c r="M57" s="2" t="s">
        <v>28</v>
      </c>
      <c r="N57" s="2" t="s">
        <v>23</v>
      </c>
    </row>
    <row r="58" spans="1:13" ht="57.75">
      <c r="A58" s="2" t="str">
        <f>"2023-01-30"</f>
        <v>2023-01-30</v>
      </c>
      <c r="B58" s="2" t="str">
        <f>"1400"</f>
        <v>1400</v>
      </c>
      <c r="C58" s="1" t="s">
        <v>127</v>
      </c>
      <c r="E58" s="2" t="str">
        <f>"04"</f>
        <v>04</v>
      </c>
      <c r="F58" s="2">
        <v>90</v>
      </c>
      <c r="G58" s="2" t="s">
        <v>14</v>
      </c>
      <c r="H58" s="2" t="s">
        <v>128</v>
      </c>
      <c r="I58" s="2" t="s">
        <v>17</v>
      </c>
      <c r="J58" s="9"/>
      <c r="K58" s="3" t="s">
        <v>129</v>
      </c>
      <c r="L58" s="2">
        <v>2022</v>
      </c>
      <c r="M58" s="2" t="s">
        <v>100</v>
      </c>
    </row>
    <row r="59" spans="1:13" ht="57.75">
      <c r="A59" s="2" t="str">
        <f>"2023-01-30"</f>
        <v>2023-01-30</v>
      </c>
      <c r="B59" s="2" t="str">
        <f>"1430"</f>
        <v>1430</v>
      </c>
      <c r="C59" s="1" t="s">
        <v>130</v>
      </c>
      <c r="D59" s="1" t="s">
        <v>132</v>
      </c>
      <c r="E59" s="2" t="str">
        <f>"02"</f>
        <v>02</v>
      </c>
      <c r="F59" s="2">
        <v>61</v>
      </c>
      <c r="G59" s="2" t="s">
        <v>20</v>
      </c>
      <c r="I59" s="2" t="s">
        <v>17</v>
      </c>
      <c r="J59" s="9"/>
      <c r="K59" s="3" t="s">
        <v>131</v>
      </c>
      <c r="L59" s="2">
        <v>0</v>
      </c>
      <c r="M59" s="2" t="s">
        <v>18</v>
      </c>
    </row>
    <row r="60" spans="1:13" ht="57.75">
      <c r="A60" s="2" t="str">
        <f>"2023-01-30"</f>
        <v>2023-01-30</v>
      </c>
      <c r="B60" s="2" t="str">
        <f>"1500"</f>
        <v>1500</v>
      </c>
      <c r="C60" s="1" t="s">
        <v>49</v>
      </c>
      <c r="D60" s="1" t="s">
        <v>134</v>
      </c>
      <c r="E60" s="2" t="str">
        <f>"02"</f>
        <v>02</v>
      </c>
      <c r="F60" s="2">
        <v>13</v>
      </c>
      <c r="G60" s="2" t="s">
        <v>20</v>
      </c>
      <c r="I60" s="2" t="s">
        <v>17</v>
      </c>
      <c r="J60" s="9"/>
      <c r="K60" s="3" t="s">
        <v>133</v>
      </c>
      <c r="L60" s="2">
        <v>2014</v>
      </c>
      <c r="M60" s="2" t="s">
        <v>18</v>
      </c>
    </row>
    <row r="61" spans="1:13" ht="43.5">
      <c r="A61" s="2" t="str">
        <f>"2023-01-30"</f>
        <v>2023-01-30</v>
      </c>
      <c r="B61" s="2" t="str">
        <f>"1525"</f>
        <v>1525</v>
      </c>
      <c r="C61" s="1" t="s">
        <v>135</v>
      </c>
      <c r="D61" s="1" t="s">
        <v>135</v>
      </c>
      <c r="E61" s="2" t="str">
        <f>"01"</f>
        <v>01</v>
      </c>
      <c r="F61" s="2">
        <v>5</v>
      </c>
      <c r="G61" s="2" t="s">
        <v>20</v>
      </c>
      <c r="I61" s="2" t="s">
        <v>17</v>
      </c>
      <c r="J61" s="9"/>
      <c r="K61" s="3" t="s">
        <v>136</v>
      </c>
      <c r="L61" s="2">
        <v>0</v>
      </c>
      <c r="M61" s="2" t="s">
        <v>95</v>
      </c>
    </row>
    <row r="62" spans="1:13" ht="72">
      <c r="A62" s="2" t="str">
        <f>"2023-01-30"</f>
        <v>2023-01-30</v>
      </c>
      <c r="B62" s="2" t="str">
        <f>"1540"</f>
        <v>1540</v>
      </c>
      <c r="C62" s="1" t="s">
        <v>39</v>
      </c>
      <c r="D62" s="1" t="s">
        <v>138</v>
      </c>
      <c r="E62" s="2" t="str">
        <f>"01"</f>
        <v>01</v>
      </c>
      <c r="F62" s="2">
        <v>7</v>
      </c>
      <c r="G62" s="2" t="s">
        <v>20</v>
      </c>
      <c r="I62" s="2" t="s">
        <v>17</v>
      </c>
      <c r="J62" s="9"/>
      <c r="K62" s="3" t="s">
        <v>137</v>
      </c>
      <c r="L62" s="2">
        <v>2020</v>
      </c>
      <c r="M62" s="2" t="s">
        <v>28</v>
      </c>
    </row>
    <row r="63" spans="1:13" ht="72">
      <c r="A63" s="2" t="str">
        <f>"2023-01-30"</f>
        <v>2023-01-30</v>
      </c>
      <c r="B63" s="2" t="str">
        <f>"1555"</f>
        <v>1555</v>
      </c>
      <c r="C63" s="1" t="s">
        <v>139</v>
      </c>
      <c r="D63" s="1" t="s">
        <v>141</v>
      </c>
      <c r="E63" s="2" t="str">
        <f>"01"</f>
        <v>01</v>
      </c>
      <c r="F63" s="2">
        <v>10</v>
      </c>
      <c r="G63" s="2" t="s">
        <v>20</v>
      </c>
      <c r="I63" s="2" t="s">
        <v>17</v>
      </c>
      <c r="J63" s="9"/>
      <c r="K63" s="3" t="s">
        <v>140</v>
      </c>
      <c r="L63" s="2">
        <v>2021</v>
      </c>
      <c r="M63" s="2" t="s">
        <v>142</v>
      </c>
    </row>
    <row r="64" spans="1:14" ht="43.5">
      <c r="A64" s="2" t="str">
        <f>"2023-01-30"</f>
        <v>2023-01-30</v>
      </c>
      <c r="B64" s="2" t="str">
        <f>"1600"</f>
        <v>1600</v>
      </c>
      <c r="C64" s="1" t="s">
        <v>143</v>
      </c>
      <c r="D64" s="1" t="s">
        <v>145</v>
      </c>
      <c r="E64" s="2" t="str">
        <f>"01"</f>
        <v>01</v>
      </c>
      <c r="F64" s="2">
        <v>1</v>
      </c>
      <c r="G64" s="2" t="s">
        <v>14</v>
      </c>
      <c r="H64" s="2" t="s">
        <v>125</v>
      </c>
      <c r="I64" s="2" t="s">
        <v>17</v>
      </c>
      <c r="J64" s="9"/>
      <c r="K64" s="3" t="s">
        <v>144</v>
      </c>
      <c r="L64" s="2">
        <v>2017</v>
      </c>
      <c r="M64" s="2" t="s">
        <v>18</v>
      </c>
      <c r="N64" s="2" t="s">
        <v>23</v>
      </c>
    </row>
    <row r="65" spans="1:14" ht="72">
      <c r="A65" s="2" t="str">
        <f>"2023-01-30"</f>
        <v>2023-01-30</v>
      </c>
      <c r="B65" s="2" t="str">
        <f>"1630"</f>
        <v>1630</v>
      </c>
      <c r="C65" s="1" t="s">
        <v>46</v>
      </c>
      <c r="D65" s="1" t="s">
        <v>147</v>
      </c>
      <c r="E65" s="2" t="str">
        <f>"02"</f>
        <v>02</v>
      </c>
      <c r="F65" s="2">
        <v>26</v>
      </c>
      <c r="G65" s="2" t="s">
        <v>14</v>
      </c>
      <c r="I65" s="2" t="s">
        <v>17</v>
      </c>
      <c r="J65" s="9"/>
      <c r="K65" s="3" t="s">
        <v>146</v>
      </c>
      <c r="L65" s="2">
        <v>1987</v>
      </c>
      <c r="M65" s="2" t="s">
        <v>48</v>
      </c>
      <c r="N65" s="2" t="s">
        <v>23</v>
      </c>
    </row>
    <row r="66" spans="1:13" ht="87">
      <c r="A66" s="2" t="str">
        <f>"2023-01-30"</f>
        <v>2023-01-30</v>
      </c>
      <c r="B66" s="2" t="str">
        <f>"1700"</f>
        <v>1700</v>
      </c>
      <c r="C66" s="1" t="s">
        <v>148</v>
      </c>
      <c r="D66" s="1" t="s">
        <v>150</v>
      </c>
      <c r="E66" s="2" t="str">
        <f>"2018"</f>
        <v>2018</v>
      </c>
      <c r="F66" s="2">
        <v>6</v>
      </c>
      <c r="G66" s="2" t="s">
        <v>14</v>
      </c>
      <c r="I66" s="2" t="s">
        <v>17</v>
      </c>
      <c r="J66" s="9"/>
      <c r="K66" s="3" t="s">
        <v>149</v>
      </c>
      <c r="L66" s="2">
        <v>2018</v>
      </c>
      <c r="M66" s="2" t="s">
        <v>18</v>
      </c>
    </row>
    <row r="67" spans="1:13" ht="87">
      <c r="A67" s="2" t="str">
        <f>"2023-01-30"</f>
        <v>2023-01-30</v>
      </c>
      <c r="B67" s="2" t="str">
        <f>"1715"</f>
        <v>1715</v>
      </c>
      <c r="C67" s="1" t="s">
        <v>148</v>
      </c>
      <c r="D67" s="1" t="s">
        <v>152</v>
      </c>
      <c r="E67" s="2" t="str">
        <f>"2018"</f>
        <v>2018</v>
      </c>
      <c r="F67" s="2">
        <v>8</v>
      </c>
      <c r="G67" s="2" t="s">
        <v>14</v>
      </c>
      <c r="I67" s="2" t="s">
        <v>17</v>
      </c>
      <c r="J67" s="9"/>
      <c r="K67" s="3" t="s">
        <v>151</v>
      </c>
      <c r="L67" s="2">
        <v>2018</v>
      </c>
      <c r="M67" s="2" t="s">
        <v>18</v>
      </c>
    </row>
    <row r="68" spans="1:13" ht="28.5">
      <c r="A68" s="2" t="str">
        <f>"2023-01-30"</f>
        <v>2023-01-30</v>
      </c>
      <c r="B68" s="2" t="str">
        <f>"1730"</f>
        <v>1730</v>
      </c>
      <c r="C68" s="1" t="s">
        <v>153</v>
      </c>
      <c r="E68" s="2" t="str">
        <f>"2020"</f>
        <v>2020</v>
      </c>
      <c r="F68" s="2">
        <v>137</v>
      </c>
      <c r="J68" s="9"/>
      <c r="K68" s="3" t="s">
        <v>154</v>
      </c>
      <c r="L68" s="2">
        <v>2020</v>
      </c>
      <c r="M68" s="2" t="s">
        <v>28</v>
      </c>
    </row>
    <row r="69" spans="1:13" ht="72">
      <c r="A69" s="2" t="str">
        <f>"2023-01-30"</f>
        <v>2023-01-30</v>
      </c>
      <c r="B69" s="2" t="str">
        <f>"1800"</f>
        <v>1800</v>
      </c>
      <c r="C69" s="1" t="s">
        <v>155</v>
      </c>
      <c r="D69" s="1" t="s">
        <v>157</v>
      </c>
      <c r="E69" s="2" t="str">
        <f>"2022"</f>
        <v>2022</v>
      </c>
      <c r="F69" s="2">
        <v>18</v>
      </c>
      <c r="G69" s="2" t="s">
        <v>14</v>
      </c>
      <c r="I69" s="2" t="s">
        <v>17</v>
      </c>
      <c r="J69" s="9"/>
      <c r="K69" s="3" t="s">
        <v>156</v>
      </c>
      <c r="L69" s="2">
        <v>2022</v>
      </c>
      <c r="M69" s="2" t="s">
        <v>18</v>
      </c>
    </row>
    <row r="70" spans="1:13" ht="57.75">
      <c r="A70" s="2" t="str">
        <f>"2023-01-30"</f>
        <v>2023-01-30</v>
      </c>
      <c r="B70" s="2" t="str">
        <f>"1830"</f>
        <v>1830</v>
      </c>
      <c r="C70" s="1" t="s">
        <v>89</v>
      </c>
      <c r="E70" s="2" t="str">
        <f>"2023"</f>
        <v>2023</v>
      </c>
      <c r="F70" s="2">
        <v>15</v>
      </c>
      <c r="G70" s="2" t="s">
        <v>59</v>
      </c>
      <c r="J70" s="9"/>
      <c r="K70" s="3" t="s">
        <v>90</v>
      </c>
      <c r="L70" s="2">
        <v>2023</v>
      </c>
      <c r="M70" s="2" t="s">
        <v>18</v>
      </c>
    </row>
    <row r="71" spans="1:14" ht="87">
      <c r="A71" s="11" t="str">
        <f>"2023-01-30"</f>
        <v>2023-01-30</v>
      </c>
      <c r="B71" s="11" t="str">
        <f>"1840"</f>
        <v>1840</v>
      </c>
      <c r="C71" s="12" t="s">
        <v>158</v>
      </c>
      <c r="D71" s="12" t="s">
        <v>160</v>
      </c>
      <c r="E71" s="11" t="str">
        <f>"01"</f>
        <v>01</v>
      </c>
      <c r="F71" s="11">
        <v>5</v>
      </c>
      <c r="G71" s="11" t="s">
        <v>14</v>
      </c>
      <c r="H71" s="11" t="s">
        <v>125</v>
      </c>
      <c r="I71" s="11" t="s">
        <v>17</v>
      </c>
      <c r="J71" s="10" t="s">
        <v>473</v>
      </c>
      <c r="K71" s="13" t="s">
        <v>159</v>
      </c>
      <c r="L71" s="11">
        <v>2016</v>
      </c>
      <c r="M71" s="11" t="s">
        <v>28</v>
      </c>
      <c r="N71" s="11" t="s">
        <v>23</v>
      </c>
    </row>
    <row r="72" spans="1:14" ht="72">
      <c r="A72" s="11" t="str">
        <f>"2023-01-30"</f>
        <v>2023-01-30</v>
      </c>
      <c r="B72" s="11" t="str">
        <f>"1930"</f>
        <v>1930</v>
      </c>
      <c r="C72" s="12" t="s">
        <v>161</v>
      </c>
      <c r="D72" s="12"/>
      <c r="E72" s="11" t="str">
        <f>"01"</f>
        <v>01</v>
      </c>
      <c r="F72" s="11">
        <v>1</v>
      </c>
      <c r="G72" s="11" t="s">
        <v>14</v>
      </c>
      <c r="H72" s="11" t="s">
        <v>162</v>
      </c>
      <c r="I72" s="11" t="s">
        <v>17</v>
      </c>
      <c r="J72" s="10" t="s">
        <v>470</v>
      </c>
      <c r="K72" s="13" t="s">
        <v>163</v>
      </c>
      <c r="L72" s="11">
        <v>2020</v>
      </c>
      <c r="M72" s="11" t="s">
        <v>35</v>
      </c>
      <c r="N72" s="11"/>
    </row>
    <row r="73" spans="1:14" ht="57.75">
      <c r="A73" s="11" t="str">
        <f>"2023-01-30"</f>
        <v>2023-01-30</v>
      </c>
      <c r="B73" s="11" t="str">
        <f>"2030"</f>
        <v>2030</v>
      </c>
      <c r="C73" s="12" t="s">
        <v>453</v>
      </c>
      <c r="D73" s="12" t="s">
        <v>164</v>
      </c>
      <c r="E73" s="11" t="str">
        <f>"01"</f>
        <v>01</v>
      </c>
      <c r="F73" s="11">
        <v>74</v>
      </c>
      <c r="G73" s="11" t="s">
        <v>14</v>
      </c>
      <c r="H73" s="11"/>
      <c r="I73" s="11"/>
      <c r="J73" s="10" t="s">
        <v>470</v>
      </c>
      <c r="K73" s="13" t="s">
        <v>452</v>
      </c>
      <c r="L73" s="11">
        <v>2019</v>
      </c>
      <c r="M73" s="11" t="s">
        <v>18</v>
      </c>
      <c r="N73" s="11"/>
    </row>
    <row r="74" spans="1:14" ht="87">
      <c r="A74" s="11" t="str">
        <f>"2023-01-30"</f>
        <v>2023-01-30</v>
      </c>
      <c r="B74" s="11" t="str">
        <f>"2105"</f>
        <v>2105</v>
      </c>
      <c r="C74" s="12" t="s">
        <v>165</v>
      </c>
      <c r="D74" s="12"/>
      <c r="E74" s="11" t="str">
        <f>"00"</f>
        <v>00</v>
      </c>
      <c r="F74" s="11">
        <v>0</v>
      </c>
      <c r="G74" s="11" t="s">
        <v>14</v>
      </c>
      <c r="H74" s="11" t="s">
        <v>166</v>
      </c>
      <c r="I74" s="11" t="s">
        <v>17</v>
      </c>
      <c r="J74" s="10" t="s">
        <v>472</v>
      </c>
      <c r="K74" s="13" t="s">
        <v>167</v>
      </c>
      <c r="L74" s="11">
        <v>2019</v>
      </c>
      <c r="M74" s="11" t="s">
        <v>18</v>
      </c>
      <c r="N74" s="11"/>
    </row>
    <row r="75" spans="1:14" ht="57.75">
      <c r="A75" s="2" t="str">
        <f>"2023-01-30"</f>
        <v>2023-01-30</v>
      </c>
      <c r="B75" s="2" t="str">
        <f>"2250"</f>
        <v>2250</v>
      </c>
      <c r="C75" s="1" t="s">
        <v>168</v>
      </c>
      <c r="E75" s="2" t="str">
        <f>"00"</f>
        <v>00</v>
      </c>
      <c r="F75" s="2">
        <v>0</v>
      </c>
      <c r="G75" s="2" t="s">
        <v>14</v>
      </c>
      <c r="I75" s="2" t="s">
        <v>17</v>
      </c>
      <c r="J75" s="9"/>
      <c r="K75" s="3" t="s">
        <v>169</v>
      </c>
      <c r="L75" s="2">
        <v>2019</v>
      </c>
      <c r="M75" s="2" t="s">
        <v>18</v>
      </c>
      <c r="N75" s="2" t="s">
        <v>23</v>
      </c>
    </row>
    <row r="76" spans="1:13" ht="28.5">
      <c r="A76" s="2" t="str">
        <f>"2023-01-30"</f>
        <v>2023-01-30</v>
      </c>
      <c r="B76" s="2" t="str">
        <f>"2325"</f>
        <v>2325</v>
      </c>
      <c r="C76" s="1" t="s">
        <v>155</v>
      </c>
      <c r="D76" s="1" t="s">
        <v>171</v>
      </c>
      <c r="E76" s="2" t="str">
        <f>"02"</f>
        <v>02</v>
      </c>
      <c r="F76" s="2">
        <v>13</v>
      </c>
      <c r="G76" s="2" t="s">
        <v>20</v>
      </c>
      <c r="I76" s="2" t="s">
        <v>17</v>
      </c>
      <c r="J76" s="9"/>
      <c r="K76" s="3" t="s">
        <v>170</v>
      </c>
      <c r="L76" s="2">
        <v>2020</v>
      </c>
      <c r="M76" s="2" t="s">
        <v>18</v>
      </c>
    </row>
    <row r="77" spans="1:13" ht="87">
      <c r="A77" s="2" t="str">
        <f>"2023-01-30"</f>
        <v>2023-01-30</v>
      </c>
      <c r="B77" s="2" t="str">
        <f>"2400"</f>
        <v>2400</v>
      </c>
      <c r="C77" s="1" t="s">
        <v>13</v>
      </c>
      <c r="E77" s="2" t="str">
        <f>"02"</f>
        <v>02</v>
      </c>
      <c r="F77" s="2">
        <v>14</v>
      </c>
      <c r="G77" s="2" t="s">
        <v>14</v>
      </c>
      <c r="H77" s="2" t="s">
        <v>15</v>
      </c>
      <c r="I77" s="2" t="s">
        <v>17</v>
      </c>
      <c r="J77" s="9"/>
      <c r="K77" s="3" t="s">
        <v>16</v>
      </c>
      <c r="L77" s="2">
        <v>2011</v>
      </c>
      <c r="M77" s="2" t="s">
        <v>18</v>
      </c>
    </row>
    <row r="78" spans="1:13" ht="87">
      <c r="A78" s="2" t="str">
        <f>"2023-01-30"</f>
        <v>2023-01-30</v>
      </c>
      <c r="B78" s="2" t="str">
        <f>"2500"</f>
        <v>2500</v>
      </c>
      <c r="C78" s="1" t="s">
        <v>13</v>
      </c>
      <c r="E78" s="2" t="str">
        <f>"02"</f>
        <v>02</v>
      </c>
      <c r="F78" s="2">
        <v>14</v>
      </c>
      <c r="G78" s="2" t="s">
        <v>14</v>
      </c>
      <c r="H78" s="2" t="s">
        <v>15</v>
      </c>
      <c r="I78" s="2" t="s">
        <v>17</v>
      </c>
      <c r="J78" s="9"/>
      <c r="K78" s="3" t="s">
        <v>16</v>
      </c>
      <c r="L78" s="2">
        <v>2011</v>
      </c>
      <c r="M78" s="2" t="s">
        <v>18</v>
      </c>
    </row>
    <row r="79" spans="1:13" ht="87">
      <c r="A79" s="2" t="str">
        <f>"2023-01-30"</f>
        <v>2023-01-30</v>
      </c>
      <c r="B79" s="2" t="str">
        <f>"2600"</f>
        <v>2600</v>
      </c>
      <c r="C79" s="1" t="s">
        <v>13</v>
      </c>
      <c r="E79" s="2" t="str">
        <f>"02"</f>
        <v>02</v>
      </c>
      <c r="F79" s="2">
        <v>14</v>
      </c>
      <c r="G79" s="2" t="s">
        <v>14</v>
      </c>
      <c r="H79" s="2" t="s">
        <v>15</v>
      </c>
      <c r="I79" s="2" t="s">
        <v>17</v>
      </c>
      <c r="J79" s="9"/>
      <c r="K79" s="3" t="s">
        <v>16</v>
      </c>
      <c r="L79" s="2">
        <v>2011</v>
      </c>
      <c r="M79" s="2" t="s">
        <v>18</v>
      </c>
    </row>
    <row r="80" spans="1:13" ht="87">
      <c r="A80" s="2" t="str">
        <f>"2023-01-30"</f>
        <v>2023-01-30</v>
      </c>
      <c r="B80" s="2" t="str">
        <f>"2700"</f>
        <v>2700</v>
      </c>
      <c r="C80" s="1" t="s">
        <v>13</v>
      </c>
      <c r="E80" s="2" t="str">
        <f>"02"</f>
        <v>02</v>
      </c>
      <c r="F80" s="2">
        <v>14</v>
      </c>
      <c r="G80" s="2" t="s">
        <v>14</v>
      </c>
      <c r="H80" s="2" t="s">
        <v>15</v>
      </c>
      <c r="I80" s="2" t="s">
        <v>17</v>
      </c>
      <c r="J80" s="9"/>
      <c r="K80" s="3" t="s">
        <v>16</v>
      </c>
      <c r="L80" s="2">
        <v>2011</v>
      </c>
      <c r="M80" s="2" t="s">
        <v>18</v>
      </c>
    </row>
    <row r="81" spans="1:13" ht="87">
      <c r="A81" s="2" t="str">
        <f>"2023-01-30"</f>
        <v>2023-01-30</v>
      </c>
      <c r="B81" s="2" t="str">
        <f>"2800"</f>
        <v>2800</v>
      </c>
      <c r="C81" s="1" t="s">
        <v>13</v>
      </c>
      <c r="E81" s="2" t="str">
        <f>"02"</f>
        <v>02</v>
      </c>
      <c r="F81" s="2">
        <v>14</v>
      </c>
      <c r="G81" s="2" t="s">
        <v>14</v>
      </c>
      <c r="H81" s="2" t="s">
        <v>15</v>
      </c>
      <c r="I81" s="2" t="s">
        <v>17</v>
      </c>
      <c r="J81" s="9"/>
      <c r="K81" s="3" t="s">
        <v>16</v>
      </c>
      <c r="L81" s="2">
        <v>2011</v>
      </c>
      <c r="M81" s="2" t="s">
        <v>18</v>
      </c>
    </row>
    <row r="82" spans="1:13" ht="87">
      <c r="A82" s="2" t="str">
        <f>"2023-01-31"</f>
        <v>2023-01-31</v>
      </c>
      <c r="B82" s="2" t="str">
        <f>"0500"</f>
        <v>0500</v>
      </c>
      <c r="C82" s="1" t="s">
        <v>13</v>
      </c>
      <c r="E82" s="2" t="str">
        <f>"02"</f>
        <v>02</v>
      </c>
      <c r="F82" s="2">
        <v>14</v>
      </c>
      <c r="G82" s="2" t="s">
        <v>14</v>
      </c>
      <c r="H82" s="2" t="s">
        <v>15</v>
      </c>
      <c r="I82" s="2" t="s">
        <v>17</v>
      </c>
      <c r="J82" s="9"/>
      <c r="K82" s="3" t="s">
        <v>16</v>
      </c>
      <c r="L82" s="2">
        <v>2011</v>
      </c>
      <c r="M82" s="2" t="s">
        <v>18</v>
      </c>
    </row>
    <row r="83" spans="1:13" ht="28.5">
      <c r="A83" s="2" t="str">
        <f>"2023-01-31"</f>
        <v>2023-01-31</v>
      </c>
      <c r="B83" s="2" t="str">
        <f>"0600"</f>
        <v>0600</v>
      </c>
      <c r="C83" s="1" t="s">
        <v>19</v>
      </c>
      <c r="D83" s="1" t="s">
        <v>172</v>
      </c>
      <c r="E83" s="2" t="str">
        <f>"02"</f>
        <v>02</v>
      </c>
      <c r="F83" s="2">
        <v>10</v>
      </c>
      <c r="G83" s="2" t="s">
        <v>20</v>
      </c>
      <c r="I83" s="2" t="s">
        <v>17</v>
      </c>
      <c r="J83" s="9"/>
      <c r="K83" s="3" t="s">
        <v>21</v>
      </c>
      <c r="L83" s="2">
        <v>2019</v>
      </c>
      <c r="M83" s="2" t="s">
        <v>18</v>
      </c>
    </row>
    <row r="84" spans="1:13" ht="28.5">
      <c r="A84" s="2" t="str">
        <f>"2023-01-31"</f>
        <v>2023-01-31</v>
      </c>
      <c r="B84" s="2" t="str">
        <f>"0625"</f>
        <v>0625</v>
      </c>
      <c r="C84" s="1" t="s">
        <v>19</v>
      </c>
      <c r="D84" s="1" t="s">
        <v>173</v>
      </c>
      <c r="E84" s="2" t="str">
        <f>"02"</f>
        <v>02</v>
      </c>
      <c r="F84" s="2">
        <v>13</v>
      </c>
      <c r="G84" s="2" t="s">
        <v>20</v>
      </c>
      <c r="I84" s="2" t="s">
        <v>17</v>
      </c>
      <c r="J84" s="9"/>
      <c r="K84" s="3" t="s">
        <v>21</v>
      </c>
      <c r="L84" s="2">
        <v>2019</v>
      </c>
      <c r="M84" s="2" t="s">
        <v>18</v>
      </c>
    </row>
    <row r="85" spans="1:13" ht="57.75">
      <c r="A85" s="2" t="str">
        <f>"2023-01-31"</f>
        <v>2023-01-31</v>
      </c>
      <c r="B85" s="2" t="str">
        <f>"0650"</f>
        <v>0650</v>
      </c>
      <c r="C85" s="1" t="s">
        <v>25</v>
      </c>
      <c r="D85" s="1" t="s">
        <v>175</v>
      </c>
      <c r="E85" s="2" t="str">
        <f>"01"</f>
        <v>01</v>
      </c>
      <c r="F85" s="2">
        <v>6</v>
      </c>
      <c r="G85" s="2" t="s">
        <v>14</v>
      </c>
      <c r="I85" s="2" t="s">
        <v>17</v>
      </c>
      <c r="J85" s="9"/>
      <c r="K85" s="3" t="s">
        <v>174</v>
      </c>
      <c r="L85" s="2">
        <v>2018</v>
      </c>
      <c r="M85" s="2" t="s">
        <v>28</v>
      </c>
    </row>
    <row r="86" spans="1:13" ht="57.75">
      <c r="A86" s="2" t="str">
        <f>"2023-01-31"</f>
        <v>2023-01-31</v>
      </c>
      <c r="B86" s="2" t="str">
        <f>"0715"</f>
        <v>0715</v>
      </c>
      <c r="C86" s="1" t="s">
        <v>107</v>
      </c>
      <c r="D86" s="1" t="s">
        <v>177</v>
      </c>
      <c r="E86" s="2" t="str">
        <f>"01"</f>
        <v>01</v>
      </c>
      <c r="F86" s="2">
        <v>2</v>
      </c>
      <c r="G86" s="2" t="s">
        <v>20</v>
      </c>
      <c r="I86" s="2" t="s">
        <v>17</v>
      </c>
      <c r="J86" s="9"/>
      <c r="K86" s="3" t="s">
        <v>176</v>
      </c>
      <c r="L86" s="2">
        <v>2016</v>
      </c>
      <c r="M86" s="2" t="s">
        <v>18</v>
      </c>
    </row>
    <row r="87" spans="1:13" ht="87">
      <c r="A87" s="2" t="str">
        <f>"2023-01-31"</f>
        <v>2023-01-31</v>
      </c>
      <c r="B87" s="2" t="str">
        <f>"0730"</f>
        <v>0730</v>
      </c>
      <c r="C87" s="1" t="s">
        <v>32</v>
      </c>
      <c r="D87" s="1" t="s">
        <v>179</v>
      </c>
      <c r="E87" s="2" t="str">
        <f>"01"</f>
        <v>01</v>
      </c>
      <c r="F87" s="2">
        <v>3</v>
      </c>
      <c r="G87" s="2" t="s">
        <v>20</v>
      </c>
      <c r="I87" s="2" t="s">
        <v>17</v>
      </c>
      <c r="J87" s="9"/>
      <c r="K87" s="3" t="s">
        <v>178</v>
      </c>
      <c r="L87" s="2">
        <v>2009</v>
      </c>
      <c r="M87" s="2" t="s">
        <v>35</v>
      </c>
    </row>
    <row r="88" spans="1:13" ht="57.75">
      <c r="A88" s="2" t="str">
        <f>"2023-01-31"</f>
        <v>2023-01-31</v>
      </c>
      <c r="B88" s="2" t="str">
        <f>"0755"</f>
        <v>0755</v>
      </c>
      <c r="C88" s="1" t="s">
        <v>36</v>
      </c>
      <c r="D88" s="1" t="s">
        <v>181</v>
      </c>
      <c r="E88" s="2" t="str">
        <f>"02"</f>
        <v>02</v>
      </c>
      <c r="F88" s="2">
        <v>20</v>
      </c>
      <c r="G88" s="2" t="s">
        <v>20</v>
      </c>
      <c r="I88" s="2" t="s">
        <v>17</v>
      </c>
      <c r="J88" s="9"/>
      <c r="K88" s="3" t="s">
        <v>180</v>
      </c>
      <c r="L88" s="2">
        <v>2020</v>
      </c>
      <c r="M88" s="2" t="s">
        <v>28</v>
      </c>
    </row>
    <row r="89" spans="1:13" ht="43.5">
      <c r="A89" s="2" t="str">
        <f>"2023-01-31"</f>
        <v>2023-01-31</v>
      </c>
      <c r="B89" s="2" t="str">
        <f>"0805"</f>
        <v>0805</v>
      </c>
      <c r="C89" s="1" t="s">
        <v>39</v>
      </c>
      <c r="D89" s="1" t="s">
        <v>454</v>
      </c>
      <c r="E89" s="2" t="str">
        <f>"01"</f>
        <v>01</v>
      </c>
      <c r="F89" s="2">
        <v>20</v>
      </c>
      <c r="G89" s="2" t="s">
        <v>20</v>
      </c>
      <c r="I89" s="2" t="s">
        <v>17</v>
      </c>
      <c r="J89" s="9"/>
      <c r="K89" s="3" t="s">
        <v>182</v>
      </c>
      <c r="L89" s="2">
        <v>2020</v>
      </c>
      <c r="M89" s="2" t="s">
        <v>28</v>
      </c>
    </row>
    <row r="90" spans="1:13" ht="72">
      <c r="A90" s="2" t="str">
        <f>"2023-01-31"</f>
        <v>2023-01-31</v>
      </c>
      <c r="B90" s="2" t="str">
        <f>"0815"</f>
        <v>0815</v>
      </c>
      <c r="C90" s="1" t="s">
        <v>42</v>
      </c>
      <c r="D90" s="1" t="s">
        <v>184</v>
      </c>
      <c r="E90" s="2" t="str">
        <f>"01"</f>
        <v>01</v>
      </c>
      <c r="F90" s="2">
        <v>6</v>
      </c>
      <c r="G90" s="2" t="s">
        <v>20</v>
      </c>
      <c r="I90" s="2" t="s">
        <v>17</v>
      </c>
      <c r="J90" s="9"/>
      <c r="K90" s="3" t="s">
        <v>183</v>
      </c>
      <c r="L90" s="2">
        <v>2020</v>
      </c>
      <c r="M90" s="2" t="s">
        <v>45</v>
      </c>
    </row>
    <row r="91" spans="1:14" ht="72">
      <c r="A91" s="2" t="str">
        <f>"2023-01-31"</f>
        <v>2023-01-31</v>
      </c>
      <c r="B91" s="2" t="str">
        <f>"0820"</f>
        <v>0820</v>
      </c>
      <c r="C91" s="1" t="s">
        <v>46</v>
      </c>
      <c r="D91" s="1" t="s">
        <v>186</v>
      </c>
      <c r="E91" s="2" t="str">
        <f>"02"</f>
        <v>02</v>
      </c>
      <c r="F91" s="2">
        <v>23</v>
      </c>
      <c r="G91" s="2" t="s">
        <v>14</v>
      </c>
      <c r="I91" s="2" t="s">
        <v>17</v>
      </c>
      <c r="J91" s="9"/>
      <c r="K91" s="3" t="s">
        <v>185</v>
      </c>
      <c r="L91" s="2">
        <v>1987</v>
      </c>
      <c r="M91" s="2" t="s">
        <v>48</v>
      </c>
      <c r="N91" s="2" t="s">
        <v>23</v>
      </c>
    </row>
    <row r="92" spans="1:13" ht="57.75">
      <c r="A92" s="2" t="str">
        <f>"2023-01-31"</f>
        <v>2023-01-31</v>
      </c>
      <c r="B92" s="2" t="str">
        <f>"0845"</f>
        <v>0845</v>
      </c>
      <c r="C92" s="1" t="s">
        <v>49</v>
      </c>
      <c r="D92" s="1" t="s">
        <v>188</v>
      </c>
      <c r="E92" s="2" t="str">
        <f>"02"</f>
        <v>02</v>
      </c>
      <c r="F92" s="2">
        <v>9</v>
      </c>
      <c r="G92" s="2" t="s">
        <v>14</v>
      </c>
      <c r="I92" s="2" t="s">
        <v>17</v>
      </c>
      <c r="J92" s="9"/>
      <c r="K92" s="3" t="s">
        <v>187</v>
      </c>
      <c r="L92" s="2">
        <v>2014</v>
      </c>
      <c r="M92" s="2" t="s">
        <v>18</v>
      </c>
    </row>
    <row r="93" spans="1:13" ht="57.75">
      <c r="A93" s="2" t="str">
        <f>"2023-01-31"</f>
        <v>2023-01-31</v>
      </c>
      <c r="B93" s="2" t="str">
        <f>"0910"</f>
        <v>0910</v>
      </c>
      <c r="C93" s="1" t="s">
        <v>49</v>
      </c>
      <c r="D93" s="1" t="s">
        <v>190</v>
      </c>
      <c r="E93" s="2" t="str">
        <f>"02"</f>
        <v>02</v>
      </c>
      <c r="F93" s="2">
        <v>4</v>
      </c>
      <c r="G93" s="2" t="s">
        <v>20</v>
      </c>
      <c r="I93" s="2" t="s">
        <v>17</v>
      </c>
      <c r="J93" s="9"/>
      <c r="K93" s="3" t="s">
        <v>189</v>
      </c>
      <c r="L93" s="2">
        <v>2014</v>
      </c>
      <c r="M93" s="2" t="s">
        <v>18</v>
      </c>
    </row>
    <row r="94" spans="1:13" ht="72">
      <c r="A94" s="2" t="str">
        <f>"2023-01-31"</f>
        <v>2023-01-31</v>
      </c>
      <c r="B94" s="2" t="str">
        <f>"0935"</f>
        <v>0935</v>
      </c>
      <c r="C94" s="1" t="s">
        <v>55</v>
      </c>
      <c r="D94" s="1" t="s">
        <v>192</v>
      </c>
      <c r="E94" s="2" t="str">
        <f>"03"</f>
        <v>03</v>
      </c>
      <c r="F94" s="2">
        <v>13</v>
      </c>
      <c r="G94" s="2" t="s">
        <v>20</v>
      </c>
      <c r="I94" s="2" t="s">
        <v>17</v>
      </c>
      <c r="J94" s="9"/>
      <c r="K94" s="3" t="s">
        <v>191</v>
      </c>
      <c r="L94" s="2">
        <v>2019</v>
      </c>
      <c r="M94" s="2" t="s">
        <v>28</v>
      </c>
    </row>
    <row r="95" spans="1:14" ht="87">
      <c r="A95" s="2" t="str">
        <f>"2023-01-31"</f>
        <v>2023-01-31</v>
      </c>
      <c r="B95" s="2" t="str">
        <f>"1000"</f>
        <v>1000</v>
      </c>
      <c r="C95" s="1" t="s">
        <v>158</v>
      </c>
      <c r="D95" s="1" t="s">
        <v>160</v>
      </c>
      <c r="E95" s="2" t="str">
        <f>"01"</f>
        <v>01</v>
      </c>
      <c r="F95" s="2">
        <v>5</v>
      </c>
      <c r="G95" s="2" t="s">
        <v>14</v>
      </c>
      <c r="H95" s="2" t="s">
        <v>125</v>
      </c>
      <c r="I95" s="2" t="s">
        <v>17</v>
      </c>
      <c r="J95" s="9"/>
      <c r="K95" s="3" t="s">
        <v>159</v>
      </c>
      <c r="L95" s="2">
        <v>2016</v>
      </c>
      <c r="M95" s="2" t="s">
        <v>28</v>
      </c>
      <c r="N95" s="2" t="s">
        <v>23</v>
      </c>
    </row>
    <row r="96" spans="1:13" ht="57.75">
      <c r="A96" s="2" t="str">
        <f>"2023-01-31"</f>
        <v>2023-01-31</v>
      </c>
      <c r="B96" s="2" t="str">
        <f>"1050"</f>
        <v>1050</v>
      </c>
      <c r="C96" s="1" t="s">
        <v>453</v>
      </c>
      <c r="D96" s="1" t="s">
        <v>164</v>
      </c>
      <c r="E96" s="2" t="str">
        <f>"01"</f>
        <v>01</v>
      </c>
      <c r="F96" s="2">
        <v>74</v>
      </c>
      <c r="G96" s="2" t="s">
        <v>14</v>
      </c>
      <c r="I96" s="2" t="s">
        <v>17</v>
      </c>
      <c r="J96" s="9"/>
      <c r="K96" s="3" t="s">
        <v>452</v>
      </c>
      <c r="L96" s="2">
        <v>2019</v>
      </c>
      <c r="M96" s="2" t="s">
        <v>18</v>
      </c>
    </row>
    <row r="97" spans="1:13" ht="72">
      <c r="A97" s="2" t="str">
        <f>"2023-01-31"</f>
        <v>2023-01-31</v>
      </c>
      <c r="B97" s="2" t="str">
        <f>"1120"</f>
        <v>1120</v>
      </c>
      <c r="C97" s="1" t="s">
        <v>161</v>
      </c>
      <c r="E97" s="2" t="str">
        <f>"01"</f>
        <v>01</v>
      </c>
      <c r="F97" s="2">
        <v>1</v>
      </c>
      <c r="G97" s="2" t="s">
        <v>14</v>
      </c>
      <c r="H97" s="2" t="s">
        <v>162</v>
      </c>
      <c r="I97" s="2" t="s">
        <v>17</v>
      </c>
      <c r="J97" s="9"/>
      <c r="K97" s="3" t="s">
        <v>163</v>
      </c>
      <c r="L97" s="2">
        <v>2020</v>
      </c>
      <c r="M97" s="2" t="s">
        <v>35</v>
      </c>
    </row>
    <row r="98" spans="1:13" ht="87">
      <c r="A98" s="2" t="str">
        <f>"2023-01-31"</f>
        <v>2023-01-31</v>
      </c>
      <c r="B98" s="2" t="str">
        <f>"1220"</f>
        <v>1220</v>
      </c>
      <c r="C98" s="1" t="s">
        <v>165</v>
      </c>
      <c r="E98" s="2" t="str">
        <f>"00"</f>
        <v>00</v>
      </c>
      <c r="F98" s="2">
        <v>0</v>
      </c>
      <c r="G98" s="2" t="s">
        <v>14</v>
      </c>
      <c r="H98" s="2" t="s">
        <v>166</v>
      </c>
      <c r="I98" s="2" t="s">
        <v>17</v>
      </c>
      <c r="J98" s="9"/>
      <c r="K98" s="3" t="s">
        <v>167</v>
      </c>
      <c r="L98" s="2">
        <v>2019</v>
      </c>
      <c r="M98" s="2" t="s">
        <v>18</v>
      </c>
    </row>
    <row r="99" spans="1:13" ht="57.75">
      <c r="A99" s="2" t="str">
        <f>"2023-01-31"</f>
        <v>2023-01-31</v>
      </c>
      <c r="B99" s="2" t="str">
        <f>"1400"</f>
        <v>1400</v>
      </c>
      <c r="C99" s="1" t="s">
        <v>127</v>
      </c>
      <c r="E99" s="2" t="str">
        <f>"04"</f>
        <v>04</v>
      </c>
      <c r="F99" s="2">
        <v>91</v>
      </c>
      <c r="G99" s="2" t="s">
        <v>14</v>
      </c>
      <c r="H99" s="2" t="s">
        <v>125</v>
      </c>
      <c r="I99" s="2" t="s">
        <v>17</v>
      </c>
      <c r="J99" s="9"/>
      <c r="K99" s="3" t="s">
        <v>193</v>
      </c>
      <c r="L99" s="2">
        <v>2022</v>
      </c>
      <c r="M99" s="2" t="s">
        <v>100</v>
      </c>
    </row>
    <row r="100" spans="1:13" ht="72">
      <c r="A100" s="2" t="str">
        <f>"2023-01-31"</f>
        <v>2023-01-31</v>
      </c>
      <c r="B100" s="2" t="str">
        <f>"1430"</f>
        <v>1430</v>
      </c>
      <c r="C100" s="1" t="s">
        <v>130</v>
      </c>
      <c r="D100" s="1" t="s">
        <v>195</v>
      </c>
      <c r="E100" s="2" t="str">
        <f>"02"</f>
        <v>02</v>
      </c>
      <c r="F100" s="2">
        <v>62</v>
      </c>
      <c r="G100" s="2" t="s">
        <v>20</v>
      </c>
      <c r="I100" s="2" t="s">
        <v>17</v>
      </c>
      <c r="J100" s="9"/>
      <c r="K100" s="3" t="s">
        <v>194</v>
      </c>
      <c r="L100" s="2">
        <v>0</v>
      </c>
      <c r="M100" s="2" t="s">
        <v>18</v>
      </c>
    </row>
    <row r="101" spans="1:13" ht="57.75">
      <c r="A101" s="2" t="str">
        <f>"2023-01-31"</f>
        <v>2023-01-31</v>
      </c>
      <c r="B101" s="2" t="str">
        <f>"1500"</f>
        <v>1500</v>
      </c>
      <c r="C101" s="1" t="s">
        <v>49</v>
      </c>
      <c r="D101" s="1" t="s">
        <v>190</v>
      </c>
      <c r="E101" s="2" t="str">
        <f>"02"</f>
        <v>02</v>
      </c>
      <c r="F101" s="2">
        <v>4</v>
      </c>
      <c r="G101" s="2" t="s">
        <v>20</v>
      </c>
      <c r="I101" s="2" t="s">
        <v>17</v>
      </c>
      <c r="J101" s="9"/>
      <c r="K101" s="3" t="s">
        <v>189</v>
      </c>
      <c r="L101" s="2">
        <v>2014</v>
      </c>
      <c r="M101" s="2" t="s">
        <v>18</v>
      </c>
    </row>
    <row r="102" spans="1:13" ht="57.75">
      <c r="A102" s="2" t="str">
        <f>"2023-01-31"</f>
        <v>2023-01-31</v>
      </c>
      <c r="B102" s="2" t="str">
        <f>"1525"</f>
        <v>1525</v>
      </c>
      <c r="C102" s="1" t="s">
        <v>196</v>
      </c>
      <c r="D102" s="1" t="s">
        <v>455</v>
      </c>
      <c r="E102" s="2" t="str">
        <f>"01"</f>
        <v>01</v>
      </c>
      <c r="F102" s="2">
        <v>1</v>
      </c>
      <c r="G102" s="2" t="s">
        <v>20</v>
      </c>
      <c r="I102" s="2" t="s">
        <v>17</v>
      </c>
      <c r="J102" s="9"/>
      <c r="K102" s="3" t="s">
        <v>197</v>
      </c>
      <c r="L102" s="2">
        <v>0</v>
      </c>
      <c r="M102" s="2" t="s">
        <v>95</v>
      </c>
    </row>
    <row r="103" spans="1:13" ht="72">
      <c r="A103" s="2" t="str">
        <f>"2023-01-31"</f>
        <v>2023-01-31</v>
      </c>
      <c r="B103" s="2" t="str">
        <f>"1540"</f>
        <v>1540</v>
      </c>
      <c r="C103" s="1" t="s">
        <v>39</v>
      </c>
      <c r="D103" s="1" t="s">
        <v>199</v>
      </c>
      <c r="E103" s="2" t="str">
        <f>"01"</f>
        <v>01</v>
      </c>
      <c r="F103" s="2">
        <v>8</v>
      </c>
      <c r="G103" s="2" t="s">
        <v>20</v>
      </c>
      <c r="I103" s="2" t="s">
        <v>17</v>
      </c>
      <c r="J103" s="9"/>
      <c r="K103" s="3" t="s">
        <v>198</v>
      </c>
      <c r="L103" s="2">
        <v>2020</v>
      </c>
      <c r="M103" s="2" t="s">
        <v>28</v>
      </c>
    </row>
    <row r="104" spans="1:13" ht="57.75">
      <c r="A104" s="2" t="str">
        <f>"2023-01-31"</f>
        <v>2023-01-31</v>
      </c>
      <c r="B104" s="2" t="str">
        <f>"1555"</f>
        <v>1555</v>
      </c>
      <c r="C104" s="1" t="s">
        <v>139</v>
      </c>
      <c r="D104" s="1" t="s">
        <v>201</v>
      </c>
      <c r="E104" s="2" t="str">
        <f>"01"</f>
        <v>01</v>
      </c>
      <c r="F104" s="2">
        <v>1</v>
      </c>
      <c r="G104" s="2" t="s">
        <v>20</v>
      </c>
      <c r="I104" s="2" t="s">
        <v>17</v>
      </c>
      <c r="J104" s="9"/>
      <c r="K104" s="3" t="s">
        <v>200</v>
      </c>
      <c r="L104" s="2">
        <v>2021</v>
      </c>
      <c r="M104" s="2" t="s">
        <v>142</v>
      </c>
    </row>
    <row r="105" spans="1:14" ht="28.5">
      <c r="A105" s="2" t="str">
        <f>"2023-01-31"</f>
        <v>2023-01-31</v>
      </c>
      <c r="B105" s="2" t="str">
        <f>"1600"</f>
        <v>1600</v>
      </c>
      <c r="C105" s="1" t="s">
        <v>143</v>
      </c>
      <c r="D105" s="1" t="s">
        <v>203</v>
      </c>
      <c r="E105" s="2" t="str">
        <f>"01"</f>
        <v>01</v>
      </c>
      <c r="F105" s="2">
        <v>2</v>
      </c>
      <c r="G105" s="2" t="s">
        <v>14</v>
      </c>
      <c r="H105" s="2" t="s">
        <v>125</v>
      </c>
      <c r="I105" s="2" t="s">
        <v>17</v>
      </c>
      <c r="J105" s="9"/>
      <c r="K105" s="3" t="s">
        <v>202</v>
      </c>
      <c r="L105" s="2">
        <v>2017</v>
      </c>
      <c r="M105" s="2" t="s">
        <v>18</v>
      </c>
      <c r="N105" s="2" t="s">
        <v>23</v>
      </c>
    </row>
    <row r="106" spans="1:14" ht="57.75">
      <c r="A106" s="2" t="str">
        <f>"2023-01-31"</f>
        <v>2023-01-31</v>
      </c>
      <c r="B106" s="2" t="str">
        <f>"1630"</f>
        <v>1630</v>
      </c>
      <c r="C106" s="1" t="s">
        <v>46</v>
      </c>
      <c r="D106" s="1" t="s">
        <v>451</v>
      </c>
      <c r="E106" s="2" t="str">
        <f>"02"</f>
        <v>02</v>
      </c>
      <c r="F106" s="2">
        <v>22</v>
      </c>
      <c r="G106" s="2" t="s">
        <v>14</v>
      </c>
      <c r="I106" s="2" t="s">
        <v>17</v>
      </c>
      <c r="J106" s="9"/>
      <c r="K106" s="3" t="s">
        <v>117</v>
      </c>
      <c r="L106" s="2">
        <v>1987</v>
      </c>
      <c r="M106" s="2" t="s">
        <v>48</v>
      </c>
      <c r="N106" s="2" t="s">
        <v>23</v>
      </c>
    </row>
    <row r="107" spans="1:13" ht="57.75">
      <c r="A107" s="2" t="str">
        <f>"2023-01-31"</f>
        <v>2023-01-31</v>
      </c>
      <c r="B107" s="2" t="str">
        <f>"1700"</f>
        <v>1700</v>
      </c>
      <c r="C107" s="1" t="s">
        <v>148</v>
      </c>
      <c r="D107" s="1" t="s">
        <v>205</v>
      </c>
      <c r="E107" s="2" t="str">
        <f>"2018"</f>
        <v>2018</v>
      </c>
      <c r="F107" s="2">
        <v>9</v>
      </c>
      <c r="G107" s="2" t="s">
        <v>14</v>
      </c>
      <c r="I107" s="2" t="s">
        <v>17</v>
      </c>
      <c r="J107" s="9"/>
      <c r="K107" s="3" t="s">
        <v>204</v>
      </c>
      <c r="L107" s="2">
        <v>2018</v>
      </c>
      <c r="M107" s="2" t="s">
        <v>18</v>
      </c>
    </row>
    <row r="108" spans="1:13" ht="72">
      <c r="A108" s="2" t="str">
        <f>"2023-01-31"</f>
        <v>2023-01-31</v>
      </c>
      <c r="B108" s="2" t="str">
        <f>"1715"</f>
        <v>1715</v>
      </c>
      <c r="C108" s="1" t="s">
        <v>148</v>
      </c>
      <c r="D108" s="1" t="s">
        <v>207</v>
      </c>
      <c r="E108" s="2" t="str">
        <f>"2018"</f>
        <v>2018</v>
      </c>
      <c r="F108" s="2">
        <v>10</v>
      </c>
      <c r="G108" s="2" t="s">
        <v>14</v>
      </c>
      <c r="I108" s="2" t="s">
        <v>17</v>
      </c>
      <c r="J108" s="9"/>
      <c r="K108" s="3" t="s">
        <v>206</v>
      </c>
      <c r="L108" s="2">
        <v>2018</v>
      </c>
      <c r="M108" s="2" t="s">
        <v>18</v>
      </c>
    </row>
    <row r="109" spans="1:13" ht="14.25">
      <c r="A109" s="2" t="str">
        <f>"2023-01-31"</f>
        <v>2023-01-31</v>
      </c>
      <c r="B109" s="2" t="str">
        <f>"1730"</f>
        <v>1730</v>
      </c>
      <c r="C109" s="1" t="s">
        <v>208</v>
      </c>
      <c r="E109" s="2" t="str">
        <f>"01"</f>
        <v>01</v>
      </c>
      <c r="F109" s="2">
        <v>91</v>
      </c>
      <c r="G109" s="2" t="s">
        <v>59</v>
      </c>
      <c r="J109" s="9"/>
      <c r="K109" s="3" t="s">
        <v>209</v>
      </c>
      <c r="L109" s="2">
        <v>0</v>
      </c>
      <c r="M109" s="2" t="s">
        <v>35</v>
      </c>
    </row>
    <row r="110" spans="1:13" ht="72">
      <c r="A110" s="2" t="str">
        <f>"2023-01-31"</f>
        <v>2023-01-31</v>
      </c>
      <c r="B110" s="2" t="str">
        <f>"1800"</f>
        <v>1800</v>
      </c>
      <c r="C110" s="1" t="s">
        <v>155</v>
      </c>
      <c r="D110" s="1" t="s">
        <v>210</v>
      </c>
      <c r="E110" s="2" t="str">
        <f>"2022"</f>
        <v>2022</v>
      </c>
      <c r="F110" s="2">
        <v>1</v>
      </c>
      <c r="G110" s="2" t="s">
        <v>20</v>
      </c>
      <c r="I110" s="2" t="s">
        <v>17</v>
      </c>
      <c r="J110" s="9"/>
      <c r="K110" s="3" t="s">
        <v>156</v>
      </c>
      <c r="L110" s="2">
        <v>2022</v>
      </c>
      <c r="M110" s="2" t="s">
        <v>18</v>
      </c>
    </row>
    <row r="111" spans="1:13" ht="57.75">
      <c r="A111" s="2" t="str">
        <f>"2023-01-31"</f>
        <v>2023-01-31</v>
      </c>
      <c r="B111" s="2" t="str">
        <f>"1830"</f>
        <v>1830</v>
      </c>
      <c r="C111" s="1" t="s">
        <v>89</v>
      </c>
      <c r="E111" s="2" t="str">
        <f>"2023"</f>
        <v>2023</v>
      </c>
      <c r="F111" s="2">
        <v>16</v>
      </c>
      <c r="G111" s="2" t="s">
        <v>59</v>
      </c>
      <c r="J111" s="9"/>
      <c r="K111" s="3" t="s">
        <v>90</v>
      </c>
      <c r="L111" s="2">
        <v>2023</v>
      </c>
      <c r="M111" s="2" t="s">
        <v>18</v>
      </c>
    </row>
    <row r="112" spans="1:14" ht="57.75">
      <c r="A112" s="11" t="str">
        <f>"2023-01-31"</f>
        <v>2023-01-31</v>
      </c>
      <c r="B112" s="11" t="str">
        <f>"1840"</f>
        <v>1840</v>
      </c>
      <c r="C112" s="12" t="s">
        <v>158</v>
      </c>
      <c r="D112" s="12" t="s">
        <v>212</v>
      </c>
      <c r="E112" s="11" t="str">
        <f>"01"</f>
        <v>01</v>
      </c>
      <c r="F112" s="11">
        <v>6</v>
      </c>
      <c r="G112" s="11" t="s">
        <v>14</v>
      </c>
      <c r="H112" s="11" t="s">
        <v>125</v>
      </c>
      <c r="I112" s="11" t="s">
        <v>17</v>
      </c>
      <c r="J112" s="10" t="s">
        <v>473</v>
      </c>
      <c r="K112" s="3" t="s">
        <v>211</v>
      </c>
      <c r="L112" s="2">
        <v>2016</v>
      </c>
      <c r="M112" s="2" t="s">
        <v>28</v>
      </c>
      <c r="N112" s="2" t="s">
        <v>23</v>
      </c>
    </row>
    <row r="113" spans="1:13" ht="57.75">
      <c r="A113" s="11" t="str">
        <f>"2023-01-31"</f>
        <v>2023-01-31</v>
      </c>
      <c r="B113" s="11" t="str">
        <f>"1930"</f>
        <v>1930</v>
      </c>
      <c r="C113" s="12" t="s">
        <v>213</v>
      </c>
      <c r="D113" s="12" t="s">
        <v>215</v>
      </c>
      <c r="E113" s="11" t="str">
        <f>"01"</f>
        <v>01</v>
      </c>
      <c r="F113" s="11">
        <v>4</v>
      </c>
      <c r="G113" s="11" t="s">
        <v>14</v>
      </c>
      <c r="H113" s="11"/>
      <c r="I113" s="11"/>
      <c r="J113" s="10" t="s">
        <v>470</v>
      </c>
      <c r="K113" s="3" t="s">
        <v>214</v>
      </c>
      <c r="L113" s="2">
        <v>2022</v>
      </c>
      <c r="M113" s="2" t="s">
        <v>100</v>
      </c>
    </row>
    <row r="114" spans="1:14" ht="72">
      <c r="A114" s="11" t="str">
        <f>"2023-01-31"</f>
        <v>2023-01-31</v>
      </c>
      <c r="B114" s="11" t="str">
        <f>"2000"</f>
        <v>2000</v>
      </c>
      <c r="C114" s="12" t="s">
        <v>216</v>
      </c>
      <c r="D114" s="12" t="s">
        <v>218</v>
      </c>
      <c r="E114" s="11" t="str">
        <f>"01"</f>
        <v>01</v>
      </c>
      <c r="F114" s="11">
        <v>1</v>
      </c>
      <c r="G114" s="11" t="s">
        <v>14</v>
      </c>
      <c r="H114" s="11" t="s">
        <v>125</v>
      </c>
      <c r="I114" s="11" t="s">
        <v>17</v>
      </c>
      <c r="J114" s="10" t="s">
        <v>470</v>
      </c>
      <c r="K114" s="3" t="s">
        <v>217</v>
      </c>
      <c r="L114" s="2">
        <v>2020</v>
      </c>
      <c r="M114" s="2" t="s">
        <v>28</v>
      </c>
      <c r="N114" s="2" t="s">
        <v>23</v>
      </c>
    </row>
    <row r="115" spans="1:13" ht="72">
      <c r="A115" s="11" t="str">
        <f>"2023-01-31"</f>
        <v>2023-01-31</v>
      </c>
      <c r="B115" s="11" t="str">
        <f>"2030"</f>
        <v>2030</v>
      </c>
      <c r="C115" s="12" t="s">
        <v>219</v>
      </c>
      <c r="D115" s="12" t="s">
        <v>222</v>
      </c>
      <c r="E115" s="11" t="str">
        <f>"01"</f>
        <v>01</v>
      </c>
      <c r="F115" s="11">
        <v>8</v>
      </c>
      <c r="G115" s="11" t="s">
        <v>14</v>
      </c>
      <c r="H115" s="11" t="s">
        <v>220</v>
      </c>
      <c r="I115" s="11" t="s">
        <v>17</v>
      </c>
      <c r="J115" s="10" t="s">
        <v>470</v>
      </c>
      <c r="K115" s="3" t="s">
        <v>221</v>
      </c>
      <c r="L115" s="2">
        <v>2021</v>
      </c>
      <c r="M115" s="2" t="s">
        <v>28</v>
      </c>
    </row>
    <row r="116" spans="1:13" ht="87">
      <c r="A116" s="11" t="str">
        <f>"2023-01-31"</f>
        <v>2023-01-31</v>
      </c>
      <c r="B116" s="11" t="str">
        <f>"2100"</f>
        <v>2100</v>
      </c>
      <c r="C116" s="12" t="s">
        <v>223</v>
      </c>
      <c r="D116" s="12" t="s">
        <v>225</v>
      </c>
      <c r="E116" s="11" t="str">
        <f>"12"</f>
        <v>12</v>
      </c>
      <c r="F116" s="11">
        <v>9</v>
      </c>
      <c r="G116" s="11" t="s">
        <v>14</v>
      </c>
      <c r="H116" s="11" t="s">
        <v>50</v>
      </c>
      <c r="I116" s="11" t="s">
        <v>17</v>
      </c>
      <c r="J116" s="10" t="s">
        <v>478</v>
      </c>
      <c r="K116" s="3" t="s">
        <v>224</v>
      </c>
      <c r="L116" s="2">
        <v>2017</v>
      </c>
      <c r="M116" s="2" t="s">
        <v>100</v>
      </c>
    </row>
    <row r="117" spans="1:14" ht="72">
      <c r="A117" s="11" t="str">
        <f>"2023-01-31"</f>
        <v>2023-01-31</v>
      </c>
      <c r="B117" s="11" t="str">
        <f>"2130"</f>
        <v>2130</v>
      </c>
      <c r="C117" s="12" t="s">
        <v>226</v>
      </c>
      <c r="D117" s="12" t="s">
        <v>229</v>
      </c>
      <c r="E117" s="11" t="str">
        <f>"04"</f>
        <v>04</v>
      </c>
      <c r="F117" s="11">
        <v>1</v>
      </c>
      <c r="G117" s="11" t="s">
        <v>14</v>
      </c>
      <c r="H117" s="11" t="s">
        <v>227</v>
      </c>
      <c r="I117" s="11" t="s">
        <v>17</v>
      </c>
      <c r="J117" s="10" t="s">
        <v>479</v>
      </c>
      <c r="K117" s="3" t="s">
        <v>228</v>
      </c>
      <c r="L117" s="2">
        <v>2021</v>
      </c>
      <c r="M117" s="2" t="s">
        <v>100</v>
      </c>
      <c r="N117" s="2" t="s">
        <v>23</v>
      </c>
    </row>
    <row r="118" spans="1:13" ht="57.75">
      <c r="A118" s="11" t="str">
        <f>"2023-01-31"</f>
        <v>2023-01-31</v>
      </c>
      <c r="B118" s="11" t="str">
        <f>"2200"</f>
        <v>2200</v>
      </c>
      <c r="C118" s="12" t="s">
        <v>230</v>
      </c>
      <c r="D118" s="12"/>
      <c r="E118" s="11" t="str">
        <f>"2022"</f>
        <v>2022</v>
      </c>
      <c r="F118" s="11">
        <v>0</v>
      </c>
      <c r="G118" s="11" t="s">
        <v>231</v>
      </c>
      <c r="H118" s="11" t="s">
        <v>15</v>
      </c>
      <c r="I118" s="11" t="s">
        <v>17</v>
      </c>
      <c r="J118" s="10" t="s">
        <v>479</v>
      </c>
      <c r="K118" s="3" t="s">
        <v>232</v>
      </c>
      <c r="L118" s="2">
        <v>2022</v>
      </c>
      <c r="M118" s="2" t="s">
        <v>18</v>
      </c>
    </row>
    <row r="119" spans="1:13" ht="87">
      <c r="A119" s="2" t="str">
        <f>"2023-01-31"</f>
        <v>2023-01-31</v>
      </c>
      <c r="B119" s="2" t="str">
        <f>"2310"</f>
        <v>2310</v>
      </c>
      <c r="C119" s="1" t="s">
        <v>233</v>
      </c>
      <c r="E119" s="2" t="str">
        <f>" "</f>
        <v> </v>
      </c>
      <c r="F119" s="2">
        <v>0</v>
      </c>
      <c r="G119" s="2" t="s">
        <v>231</v>
      </c>
      <c r="J119" s="9"/>
      <c r="K119" s="3" t="s">
        <v>456</v>
      </c>
      <c r="L119" s="2">
        <v>2021</v>
      </c>
      <c r="M119" s="2" t="s">
        <v>18</v>
      </c>
    </row>
    <row r="120" spans="1:13" ht="87">
      <c r="A120" s="2" t="str">
        <f>"2023-01-31"</f>
        <v>2023-01-31</v>
      </c>
      <c r="B120" s="2" t="str">
        <f>"2410"</f>
        <v>2410</v>
      </c>
      <c r="C120" s="1" t="s">
        <v>13</v>
      </c>
      <c r="E120" s="2" t="str">
        <f>"02"</f>
        <v>02</v>
      </c>
      <c r="F120" s="2">
        <v>15</v>
      </c>
      <c r="G120" s="2" t="s">
        <v>14</v>
      </c>
      <c r="H120" s="2" t="s">
        <v>15</v>
      </c>
      <c r="I120" s="2" t="s">
        <v>17</v>
      </c>
      <c r="J120" s="9"/>
      <c r="K120" s="3" t="s">
        <v>16</v>
      </c>
      <c r="L120" s="2">
        <v>2011</v>
      </c>
      <c r="M120" s="2" t="s">
        <v>18</v>
      </c>
    </row>
    <row r="121" spans="1:13" ht="87">
      <c r="A121" s="2" t="str">
        <f>"2023-01-31"</f>
        <v>2023-01-31</v>
      </c>
      <c r="B121" s="2" t="str">
        <f>"2505"</f>
        <v>2505</v>
      </c>
      <c r="C121" s="1" t="s">
        <v>13</v>
      </c>
      <c r="E121" s="2" t="str">
        <f>"02"</f>
        <v>02</v>
      </c>
      <c r="F121" s="2">
        <v>15</v>
      </c>
      <c r="G121" s="2" t="s">
        <v>14</v>
      </c>
      <c r="H121" s="2" t="s">
        <v>15</v>
      </c>
      <c r="I121" s="2" t="s">
        <v>17</v>
      </c>
      <c r="J121" s="9"/>
      <c r="K121" s="3" t="s">
        <v>16</v>
      </c>
      <c r="L121" s="2">
        <v>2011</v>
      </c>
      <c r="M121" s="2" t="s">
        <v>18</v>
      </c>
    </row>
    <row r="122" spans="1:13" ht="87">
      <c r="A122" s="2" t="str">
        <f>"2023-01-31"</f>
        <v>2023-01-31</v>
      </c>
      <c r="B122" s="2" t="str">
        <f>"2600"</f>
        <v>2600</v>
      </c>
      <c r="C122" s="1" t="s">
        <v>13</v>
      </c>
      <c r="E122" s="2" t="str">
        <f>"02"</f>
        <v>02</v>
      </c>
      <c r="F122" s="2">
        <v>15</v>
      </c>
      <c r="G122" s="2" t="s">
        <v>14</v>
      </c>
      <c r="H122" s="2" t="s">
        <v>15</v>
      </c>
      <c r="I122" s="2" t="s">
        <v>17</v>
      </c>
      <c r="J122" s="9"/>
      <c r="K122" s="3" t="s">
        <v>16</v>
      </c>
      <c r="L122" s="2">
        <v>2011</v>
      </c>
      <c r="M122" s="2" t="s">
        <v>18</v>
      </c>
    </row>
    <row r="123" spans="1:13" ht="87">
      <c r="A123" s="2" t="str">
        <f>"2023-01-31"</f>
        <v>2023-01-31</v>
      </c>
      <c r="B123" s="2" t="str">
        <f>"2700"</f>
        <v>2700</v>
      </c>
      <c r="C123" s="1" t="s">
        <v>13</v>
      </c>
      <c r="E123" s="2" t="str">
        <f>"02"</f>
        <v>02</v>
      </c>
      <c r="F123" s="2">
        <v>15</v>
      </c>
      <c r="G123" s="2" t="s">
        <v>14</v>
      </c>
      <c r="H123" s="2" t="s">
        <v>15</v>
      </c>
      <c r="I123" s="2" t="s">
        <v>17</v>
      </c>
      <c r="J123" s="9"/>
      <c r="K123" s="3" t="s">
        <v>16</v>
      </c>
      <c r="L123" s="2">
        <v>2011</v>
      </c>
      <c r="M123" s="2" t="s">
        <v>18</v>
      </c>
    </row>
    <row r="124" spans="1:13" ht="87">
      <c r="A124" s="2" t="str">
        <f>"2023-01-31"</f>
        <v>2023-01-31</v>
      </c>
      <c r="B124" s="2" t="str">
        <f>"2800"</f>
        <v>2800</v>
      </c>
      <c r="C124" s="1" t="s">
        <v>13</v>
      </c>
      <c r="E124" s="2" t="str">
        <f>"02"</f>
        <v>02</v>
      </c>
      <c r="F124" s="2">
        <v>15</v>
      </c>
      <c r="G124" s="2" t="s">
        <v>14</v>
      </c>
      <c r="H124" s="2" t="s">
        <v>15</v>
      </c>
      <c r="I124" s="2" t="s">
        <v>17</v>
      </c>
      <c r="J124" s="9"/>
      <c r="K124" s="3" t="s">
        <v>16</v>
      </c>
      <c r="L124" s="2">
        <v>2011</v>
      </c>
      <c r="M124" s="2" t="s">
        <v>18</v>
      </c>
    </row>
    <row r="125" spans="1:13" ht="87">
      <c r="A125" s="2" t="str">
        <f>"2023-02-01"</f>
        <v>2023-02-01</v>
      </c>
      <c r="B125" s="2" t="str">
        <f>"0500"</f>
        <v>0500</v>
      </c>
      <c r="C125" s="1" t="s">
        <v>13</v>
      </c>
      <c r="E125" s="2" t="str">
        <f>"02"</f>
        <v>02</v>
      </c>
      <c r="F125" s="2">
        <v>15</v>
      </c>
      <c r="G125" s="2" t="s">
        <v>14</v>
      </c>
      <c r="H125" s="2" t="s">
        <v>15</v>
      </c>
      <c r="I125" s="2" t="s">
        <v>17</v>
      </c>
      <c r="J125" s="9"/>
      <c r="K125" s="3" t="s">
        <v>16</v>
      </c>
      <c r="L125" s="2">
        <v>2011</v>
      </c>
      <c r="M125" s="2" t="s">
        <v>18</v>
      </c>
    </row>
    <row r="126" spans="1:13" ht="28.5">
      <c r="A126" s="2" t="str">
        <f>"2023-02-01"</f>
        <v>2023-02-01</v>
      </c>
      <c r="B126" s="2" t="str">
        <f>"0600"</f>
        <v>0600</v>
      </c>
      <c r="C126" s="1" t="s">
        <v>19</v>
      </c>
      <c r="D126" s="1" t="s">
        <v>234</v>
      </c>
      <c r="E126" s="2" t="str">
        <f>"02"</f>
        <v>02</v>
      </c>
      <c r="F126" s="2">
        <v>12</v>
      </c>
      <c r="G126" s="2" t="s">
        <v>14</v>
      </c>
      <c r="I126" s="2" t="s">
        <v>17</v>
      </c>
      <c r="J126" s="9"/>
      <c r="K126" s="3" t="s">
        <v>21</v>
      </c>
      <c r="L126" s="2">
        <v>2019</v>
      </c>
      <c r="M126" s="2" t="s">
        <v>18</v>
      </c>
    </row>
    <row r="127" spans="1:13" ht="28.5">
      <c r="A127" s="2" t="str">
        <f>"2023-02-01"</f>
        <v>2023-02-01</v>
      </c>
      <c r="B127" s="2" t="str">
        <f>"0625"</f>
        <v>0625</v>
      </c>
      <c r="C127" s="1" t="s">
        <v>19</v>
      </c>
      <c r="D127" s="1" t="s">
        <v>235</v>
      </c>
      <c r="E127" s="2" t="str">
        <f>"02"</f>
        <v>02</v>
      </c>
      <c r="F127" s="2">
        <v>1</v>
      </c>
      <c r="G127" s="2" t="s">
        <v>20</v>
      </c>
      <c r="I127" s="2" t="s">
        <v>17</v>
      </c>
      <c r="J127" s="9"/>
      <c r="K127" s="3" t="s">
        <v>21</v>
      </c>
      <c r="L127" s="2">
        <v>2019</v>
      </c>
      <c r="M127" s="2" t="s">
        <v>18</v>
      </c>
    </row>
    <row r="128" spans="1:13" ht="57.75">
      <c r="A128" s="2" t="str">
        <f>"2023-02-01"</f>
        <v>2023-02-01</v>
      </c>
      <c r="B128" s="2" t="str">
        <f>"0650"</f>
        <v>0650</v>
      </c>
      <c r="C128" s="1" t="s">
        <v>25</v>
      </c>
      <c r="D128" s="1" t="s">
        <v>237</v>
      </c>
      <c r="E128" s="2" t="str">
        <f>"01"</f>
        <v>01</v>
      </c>
      <c r="F128" s="2">
        <v>7</v>
      </c>
      <c r="G128" s="2" t="s">
        <v>20</v>
      </c>
      <c r="I128" s="2" t="s">
        <v>17</v>
      </c>
      <c r="J128" s="9"/>
      <c r="K128" s="3" t="s">
        <v>236</v>
      </c>
      <c r="L128" s="2">
        <v>2018</v>
      </c>
      <c r="M128" s="2" t="s">
        <v>28</v>
      </c>
    </row>
    <row r="129" spans="1:13" ht="72">
      <c r="A129" s="2" t="str">
        <f>"2023-02-01"</f>
        <v>2023-02-01</v>
      </c>
      <c r="B129" s="2" t="str">
        <f>"0715"</f>
        <v>0715</v>
      </c>
      <c r="C129" s="1" t="s">
        <v>107</v>
      </c>
      <c r="D129" s="1" t="s">
        <v>239</v>
      </c>
      <c r="E129" s="2" t="str">
        <f>"01"</f>
        <v>01</v>
      </c>
      <c r="F129" s="2">
        <v>3</v>
      </c>
      <c r="G129" s="2" t="s">
        <v>20</v>
      </c>
      <c r="I129" s="2" t="s">
        <v>17</v>
      </c>
      <c r="J129" s="9"/>
      <c r="K129" s="3" t="s">
        <v>238</v>
      </c>
      <c r="L129" s="2">
        <v>2016</v>
      </c>
      <c r="M129" s="2" t="s">
        <v>18</v>
      </c>
    </row>
    <row r="130" spans="1:13" ht="43.5">
      <c r="A130" s="2" t="str">
        <f>"2023-02-01"</f>
        <v>2023-02-01</v>
      </c>
      <c r="B130" s="2" t="str">
        <f>"0730"</f>
        <v>0730</v>
      </c>
      <c r="C130" s="1" t="s">
        <v>32</v>
      </c>
      <c r="D130" s="1" t="s">
        <v>241</v>
      </c>
      <c r="E130" s="2" t="str">
        <f>"01"</f>
        <v>01</v>
      </c>
      <c r="F130" s="2">
        <v>4</v>
      </c>
      <c r="G130" s="2" t="s">
        <v>20</v>
      </c>
      <c r="I130" s="2" t="s">
        <v>17</v>
      </c>
      <c r="J130" s="9"/>
      <c r="K130" s="3" t="s">
        <v>240</v>
      </c>
      <c r="L130" s="2">
        <v>2009</v>
      </c>
      <c r="M130" s="2" t="s">
        <v>35</v>
      </c>
    </row>
    <row r="131" spans="1:13" ht="72">
      <c r="A131" s="2" t="str">
        <f>"2023-02-01"</f>
        <v>2023-02-01</v>
      </c>
      <c r="B131" s="2" t="str">
        <f>"0755"</f>
        <v>0755</v>
      </c>
      <c r="C131" s="1" t="s">
        <v>36</v>
      </c>
      <c r="D131" s="1" t="s">
        <v>243</v>
      </c>
      <c r="E131" s="2" t="str">
        <f>"02"</f>
        <v>02</v>
      </c>
      <c r="F131" s="2">
        <v>11</v>
      </c>
      <c r="G131" s="2" t="s">
        <v>20</v>
      </c>
      <c r="H131" s="2" t="s">
        <v>50</v>
      </c>
      <c r="I131" s="2" t="s">
        <v>17</v>
      </c>
      <c r="J131" s="9"/>
      <c r="K131" s="3" t="s">
        <v>242</v>
      </c>
      <c r="L131" s="2">
        <v>2020</v>
      </c>
      <c r="M131" s="2" t="s">
        <v>28</v>
      </c>
    </row>
    <row r="132" spans="1:13" ht="87">
      <c r="A132" s="2" t="str">
        <f>"2023-02-01"</f>
        <v>2023-02-01</v>
      </c>
      <c r="B132" s="2" t="str">
        <f>"0805"</f>
        <v>0805</v>
      </c>
      <c r="C132" s="1" t="s">
        <v>39</v>
      </c>
      <c r="D132" s="1" t="s">
        <v>245</v>
      </c>
      <c r="E132" s="2" t="str">
        <f>"01"</f>
        <v>01</v>
      </c>
      <c r="F132" s="2">
        <v>21</v>
      </c>
      <c r="G132" s="2" t="s">
        <v>14</v>
      </c>
      <c r="I132" s="2" t="s">
        <v>17</v>
      </c>
      <c r="J132" s="9"/>
      <c r="K132" s="3" t="s">
        <v>244</v>
      </c>
      <c r="L132" s="2">
        <v>2020</v>
      </c>
      <c r="M132" s="2" t="s">
        <v>28</v>
      </c>
    </row>
    <row r="133" spans="1:13" ht="57.75">
      <c r="A133" s="2" t="str">
        <f>"2023-02-01"</f>
        <v>2023-02-01</v>
      </c>
      <c r="B133" s="2" t="str">
        <f>"0815"</f>
        <v>0815</v>
      </c>
      <c r="C133" s="1" t="s">
        <v>42</v>
      </c>
      <c r="D133" s="1" t="s">
        <v>247</v>
      </c>
      <c r="E133" s="2" t="str">
        <f>"01"</f>
        <v>01</v>
      </c>
      <c r="F133" s="2">
        <v>7</v>
      </c>
      <c r="G133" s="2" t="s">
        <v>20</v>
      </c>
      <c r="I133" s="2" t="s">
        <v>17</v>
      </c>
      <c r="J133" s="9"/>
      <c r="K133" s="3" t="s">
        <v>246</v>
      </c>
      <c r="L133" s="2">
        <v>2020</v>
      </c>
      <c r="M133" s="2" t="s">
        <v>45</v>
      </c>
    </row>
    <row r="134" spans="1:14" ht="72">
      <c r="A134" s="2" t="str">
        <f>"2023-02-01"</f>
        <v>2023-02-01</v>
      </c>
      <c r="B134" s="2" t="str">
        <f>"0820"</f>
        <v>0820</v>
      </c>
      <c r="C134" s="1" t="s">
        <v>46</v>
      </c>
      <c r="D134" s="1" t="s">
        <v>249</v>
      </c>
      <c r="E134" s="2" t="str">
        <f>"02"</f>
        <v>02</v>
      </c>
      <c r="F134" s="2">
        <v>24</v>
      </c>
      <c r="G134" s="2" t="s">
        <v>14</v>
      </c>
      <c r="I134" s="2" t="s">
        <v>17</v>
      </c>
      <c r="J134" s="9"/>
      <c r="K134" s="3" t="s">
        <v>248</v>
      </c>
      <c r="L134" s="2">
        <v>1987</v>
      </c>
      <c r="M134" s="2" t="s">
        <v>48</v>
      </c>
      <c r="N134" s="2" t="s">
        <v>23</v>
      </c>
    </row>
    <row r="135" spans="1:13" ht="72">
      <c r="A135" s="2" t="str">
        <f>"2023-02-01"</f>
        <v>2023-02-01</v>
      </c>
      <c r="B135" s="2" t="str">
        <f>"0845"</f>
        <v>0845</v>
      </c>
      <c r="C135" s="1" t="s">
        <v>49</v>
      </c>
      <c r="D135" s="1" t="s">
        <v>251</v>
      </c>
      <c r="E135" s="2" t="str">
        <f>"02"</f>
        <v>02</v>
      </c>
      <c r="F135" s="2">
        <v>11</v>
      </c>
      <c r="G135" s="2" t="s">
        <v>14</v>
      </c>
      <c r="I135" s="2" t="s">
        <v>17</v>
      </c>
      <c r="J135" s="9"/>
      <c r="K135" s="3" t="s">
        <v>250</v>
      </c>
      <c r="L135" s="2">
        <v>2014</v>
      </c>
      <c r="M135" s="2" t="s">
        <v>18</v>
      </c>
    </row>
    <row r="136" spans="1:13" ht="57.75">
      <c r="A136" s="2" t="str">
        <f>"2023-02-01"</f>
        <v>2023-02-01</v>
      </c>
      <c r="B136" s="2" t="str">
        <f>"0910"</f>
        <v>0910</v>
      </c>
      <c r="C136" s="1" t="s">
        <v>49</v>
      </c>
      <c r="D136" s="1" t="s">
        <v>253</v>
      </c>
      <c r="E136" s="2" t="str">
        <f>"02"</f>
        <v>02</v>
      </c>
      <c r="F136" s="2">
        <v>6</v>
      </c>
      <c r="G136" s="2" t="s">
        <v>14</v>
      </c>
      <c r="H136" s="2" t="s">
        <v>50</v>
      </c>
      <c r="I136" s="2" t="s">
        <v>17</v>
      </c>
      <c r="J136" s="9"/>
      <c r="K136" s="3" t="s">
        <v>252</v>
      </c>
      <c r="L136" s="2">
        <v>2014</v>
      </c>
      <c r="M136" s="2" t="s">
        <v>18</v>
      </c>
    </row>
    <row r="137" spans="1:13" ht="43.5">
      <c r="A137" s="2" t="str">
        <f>"2023-02-01"</f>
        <v>2023-02-01</v>
      </c>
      <c r="B137" s="2" t="str">
        <f>"0935"</f>
        <v>0935</v>
      </c>
      <c r="C137" s="1" t="s">
        <v>55</v>
      </c>
      <c r="D137" s="1" t="s">
        <v>255</v>
      </c>
      <c r="E137" s="2" t="str">
        <f>"03"</f>
        <v>03</v>
      </c>
      <c r="F137" s="2">
        <v>8</v>
      </c>
      <c r="G137" s="2" t="s">
        <v>20</v>
      </c>
      <c r="I137" s="2" t="s">
        <v>17</v>
      </c>
      <c r="J137" s="9"/>
      <c r="K137" s="3" t="s">
        <v>254</v>
      </c>
      <c r="L137" s="2">
        <v>2019</v>
      </c>
      <c r="M137" s="2" t="s">
        <v>28</v>
      </c>
    </row>
    <row r="138" spans="1:14" ht="57.75">
      <c r="A138" s="2" t="str">
        <f>"2023-02-01"</f>
        <v>2023-02-01</v>
      </c>
      <c r="B138" s="2" t="str">
        <f>"1000"</f>
        <v>1000</v>
      </c>
      <c r="C138" s="1" t="s">
        <v>158</v>
      </c>
      <c r="D138" s="1" t="s">
        <v>212</v>
      </c>
      <c r="E138" s="2" t="str">
        <f>"01"</f>
        <v>01</v>
      </c>
      <c r="F138" s="2">
        <v>6</v>
      </c>
      <c r="G138" s="2" t="s">
        <v>14</v>
      </c>
      <c r="H138" s="2" t="s">
        <v>125</v>
      </c>
      <c r="I138" s="2" t="s">
        <v>17</v>
      </c>
      <c r="J138" s="9"/>
      <c r="K138" s="3" t="s">
        <v>211</v>
      </c>
      <c r="L138" s="2">
        <v>2016</v>
      </c>
      <c r="M138" s="2" t="s">
        <v>28</v>
      </c>
      <c r="N138" s="2" t="s">
        <v>23</v>
      </c>
    </row>
    <row r="139" spans="1:13" ht="14.25">
      <c r="A139" s="2" t="str">
        <f>"2023-02-01"</f>
        <v>2023-02-01</v>
      </c>
      <c r="B139" s="2" t="str">
        <f>"1050"</f>
        <v>1050</v>
      </c>
      <c r="C139" s="1" t="s">
        <v>256</v>
      </c>
      <c r="D139" s="1" t="s">
        <v>257</v>
      </c>
      <c r="E139" s="2" t="str">
        <f>"01"</f>
        <v>01</v>
      </c>
      <c r="F139" s="2">
        <v>1</v>
      </c>
      <c r="J139" s="9"/>
      <c r="K139" s="3" t="s">
        <v>457</v>
      </c>
      <c r="L139" s="2">
        <v>2022</v>
      </c>
      <c r="M139" s="2" t="s">
        <v>18</v>
      </c>
    </row>
    <row r="140" spans="1:13" ht="57.75">
      <c r="A140" s="2" t="str">
        <f>"2023-02-01"</f>
        <v>2023-02-01</v>
      </c>
      <c r="B140" s="2" t="str">
        <f>"1100"</f>
        <v>1100</v>
      </c>
      <c r="C140" s="1" t="s">
        <v>213</v>
      </c>
      <c r="D140" s="1" t="s">
        <v>215</v>
      </c>
      <c r="E140" s="2" t="str">
        <f>"01"</f>
        <v>01</v>
      </c>
      <c r="F140" s="2">
        <v>4</v>
      </c>
      <c r="G140" s="2" t="s">
        <v>14</v>
      </c>
      <c r="I140" s="2" t="s">
        <v>17</v>
      </c>
      <c r="J140" s="9"/>
      <c r="K140" s="3" t="s">
        <v>214</v>
      </c>
      <c r="L140" s="2">
        <v>2022</v>
      </c>
      <c r="M140" s="2" t="s">
        <v>100</v>
      </c>
    </row>
    <row r="141" spans="1:14" ht="72">
      <c r="A141" s="2" t="str">
        <f>"2023-02-01"</f>
        <v>2023-02-01</v>
      </c>
      <c r="B141" s="2" t="str">
        <f>"1130"</f>
        <v>1130</v>
      </c>
      <c r="C141" s="1" t="s">
        <v>216</v>
      </c>
      <c r="D141" s="1" t="s">
        <v>218</v>
      </c>
      <c r="E141" s="2" t="str">
        <f>"01"</f>
        <v>01</v>
      </c>
      <c r="F141" s="2">
        <v>1</v>
      </c>
      <c r="G141" s="2" t="s">
        <v>14</v>
      </c>
      <c r="H141" s="2" t="s">
        <v>125</v>
      </c>
      <c r="I141" s="2" t="s">
        <v>17</v>
      </c>
      <c r="J141" s="9"/>
      <c r="K141" s="3" t="s">
        <v>217</v>
      </c>
      <c r="L141" s="2">
        <v>2020</v>
      </c>
      <c r="M141" s="2" t="s">
        <v>28</v>
      </c>
      <c r="N141" s="2" t="s">
        <v>23</v>
      </c>
    </row>
    <row r="142" spans="1:13" ht="72">
      <c r="A142" s="2" t="str">
        <f>"2023-02-01"</f>
        <v>2023-02-01</v>
      </c>
      <c r="B142" s="2" t="str">
        <f>"1200"</f>
        <v>1200</v>
      </c>
      <c r="C142" s="1" t="s">
        <v>219</v>
      </c>
      <c r="D142" s="1" t="s">
        <v>222</v>
      </c>
      <c r="E142" s="2" t="str">
        <f>"01"</f>
        <v>01</v>
      </c>
      <c r="F142" s="2">
        <v>8</v>
      </c>
      <c r="G142" s="2" t="s">
        <v>14</v>
      </c>
      <c r="H142" s="2" t="s">
        <v>220</v>
      </c>
      <c r="I142" s="2" t="s">
        <v>17</v>
      </c>
      <c r="J142" s="9"/>
      <c r="K142" s="3" t="s">
        <v>221</v>
      </c>
      <c r="L142" s="2">
        <v>2021</v>
      </c>
      <c r="M142" s="2" t="s">
        <v>28</v>
      </c>
    </row>
    <row r="143" spans="1:13" ht="87">
      <c r="A143" s="2" t="str">
        <f>"2023-02-01"</f>
        <v>2023-02-01</v>
      </c>
      <c r="B143" s="2" t="str">
        <f>"1230"</f>
        <v>1230</v>
      </c>
      <c r="C143" s="1" t="s">
        <v>223</v>
      </c>
      <c r="D143" s="1" t="s">
        <v>225</v>
      </c>
      <c r="E143" s="2" t="str">
        <f>"12"</f>
        <v>12</v>
      </c>
      <c r="F143" s="2">
        <v>9</v>
      </c>
      <c r="G143" s="2" t="s">
        <v>14</v>
      </c>
      <c r="H143" s="2" t="s">
        <v>50</v>
      </c>
      <c r="I143" s="2" t="s">
        <v>17</v>
      </c>
      <c r="J143" s="9"/>
      <c r="K143" s="3" t="s">
        <v>224</v>
      </c>
      <c r="L143" s="2">
        <v>2017</v>
      </c>
      <c r="M143" s="2" t="s">
        <v>100</v>
      </c>
    </row>
    <row r="144" spans="1:13" ht="57.75">
      <c r="A144" s="2" t="str">
        <f>"2023-02-01"</f>
        <v>2023-02-01</v>
      </c>
      <c r="B144" s="2" t="str">
        <f>"1300"</f>
        <v>1300</v>
      </c>
      <c r="C144" s="1" t="s">
        <v>258</v>
      </c>
      <c r="E144" s="2" t="str">
        <f>"01"</f>
        <v>01</v>
      </c>
      <c r="F144" s="2">
        <v>0</v>
      </c>
      <c r="G144" s="2" t="s">
        <v>14</v>
      </c>
      <c r="I144" s="2" t="s">
        <v>17</v>
      </c>
      <c r="J144" s="9"/>
      <c r="K144" s="3" t="s">
        <v>259</v>
      </c>
      <c r="L144" s="2">
        <v>0</v>
      </c>
      <c r="M144" s="2" t="s">
        <v>18</v>
      </c>
    </row>
    <row r="145" spans="1:13" ht="57.75">
      <c r="A145" s="2" t="str">
        <f>"2023-02-01"</f>
        <v>2023-02-01</v>
      </c>
      <c r="B145" s="2" t="str">
        <f>"1400"</f>
        <v>1400</v>
      </c>
      <c r="C145" s="1" t="s">
        <v>127</v>
      </c>
      <c r="E145" s="2" t="str">
        <f>"04"</f>
        <v>04</v>
      </c>
      <c r="F145" s="2">
        <v>92</v>
      </c>
      <c r="G145" s="2" t="s">
        <v>14</v>
      </c>
      <c r="H145" s="2" t="s">
        <v>260</v>
      </c>
      <c r="I145" s="2" t="s">
        <v>17</v>
      </c>
      <c r="J145" s="9"/>
      <c r="K145" s="3" t="s">
        <v>193</v>
      </c>
      <c r="L145" s="2">
        <v>2022</v>
      </c>
      <c r="M145" s="2" t="s">
        <v>100</v>
      </c>
    </row>
    <row r="146" spans="1:13" ht="72">
      <c r="A146" s="2" t="str">
        <f>"2023-02-01"</f>
        <v>2023-02-01</v>
      </c>
      <c r="B146" s="2" t="str">
        <f>"1430"</f>
        <v>1430</v>
      </c>
      <c r="C146" s="1" t="s">
        <v>130</v>
      </c>
      <c r="D146" s="1" t="s">
        <v>262</v>
      </c>
      <c r="E146" s="2" t="str">
        <f>"02"</f>
        <v>02</v>
      </c>
      <c r="F146" s="2">
        <v>63</v>
      </c>
      <c r="G146" s="2" t="s">
        <v>20</v>
      </c>
      <c r="I146" s="2" t="s">
        <v>17</v>
      </c>
      <c r="J146" s="9"/>
      <c r="K146" s="3" t="s">
        <v>261</v>
      </c>
      <c r="L146" s="2">
        <v>0</v>
      </c>
      <c r="M146" s="2" t="s">
        <v>18</v>
      </c>
    </row>
    <row r="147" spans="1:13" ht="57.75">
      <c r="A147" s="2" t="str">
        <f>"2023-02-01"</f>
        <v>2023-02-01</v>
      </c>
      <c r="B147" s="2" t="str">
        <f>"1500"</f>
        <v>1500</v>
      </c>
      <c r="C147" s="1" t="s">
        <v>49</v>
      </c>
      <c r="D147" s="1" t="s">
        <v>52</v>
      </c>
      <c r="E147" s="2" t="str">
        <f>"02"</f>
        <v>02</v>
      </c>
      <c r="F147" s="2">
        <v>5</v>
      </c>
      <c r="G147" s="2" t="s">
        <v>14</v>
      </c>
      <c r="H147" s="2" t="s">
        <v>50</v>
      </c>
      <c r="I147" s="2" t="s">
        <v>17</v>
      </c>
      <c r="J147" s="9"/>
      <c r="K147" s="3" t="s">
        <v>51</v>
      </c>
      <c r="L147" s="2">
        <v>2014</v>
      </c>
      <c r="M147" s="2" t="s">
        <v>18</v>
      </c>
    </row>
    <row r="148" spans="1:13" ht="72">
      <c r="A148" s="2" t="str">
        <f>"2023-02-01"</f>
        <v>2023-02-01</v>
      </c>
      <c r="B148" s="2" t="str">
        <f>"1525"</f>
        <v>1525</v>
      </c>
      <c r="C148" s="1" t="s">
        <v>263</v>
      </c>
      <c r="D148" s="1" t="s">
        <v>265</v>
      </c>
      <c r="E148" s="2" t="str">
        <f>"01"</f>
        <v>01</v>
      </c>
      <c r="F148" s="2">
        <v>2</v>
      </c>
      <c r="G148" s="2" t="s">
        <v>20</v>
      </c>
      <c r="I148" s="2" t="s">
        <v>17</v>
      </c>
      <c r="J148" s="9"/>
      <c r="K148" s="3" t="s">
        <v>264</v>
      </c>
      <c r="L148" s="2">
        <v>0</v>
      </c>
      <c r="M148" s="2" t="s">
        <v>95</v>
      </c>
    </row>
    <row r="149" spans="1:13" ht="72">
      <c r="A149" s="2" t="str">
        <f>"2023-02-01"</f>
        <v>2023-02-01</v>
      </c>
      <c r="B149" s="2" t="str">
        <f>"1540"</f>
        <v>1540</v>
      </c>
      <c r="C149" s="1" t="s">
        <v>266</v>
      </c>
      <c r="D149" s="1" t="s">
        <v>268</v>
      </c>
      <c r="E149" s="2" t="str">
        <f>"01"</f>
        <v>01</v>
      </c>
      <c r="F149" s="2">
        <v>9</v>
      </c>
      <c r="G149" s="2" t="s">
        <v>20</v>
      </c>
      <c r="I149" s="2" t="s">
        <v>17</v>
      </c>
      <c r="J149" s="9"/>
      <c r="K149" s="3" t="s">
        <v>267</v>
      </c>
      <c r="L149" s="2">
        <v>2020</v>
      </c>
      <c r="M149" s="2" t="s">
        <v>28</v>
      </c>
    </row>
    <row r="150" spans="1:13" ht="57.75">
      <c r="A150" s="2" t="str">
        <f>"2023-02-01"</f>
        <v>2023-02-01</v>
      </c>
      <c r="B150" s="2" t="str">
        <f>"1555"</f>
        <v>1555</v>
      </c>
      <c r="C150" s="1" t="s">
        <v>139</v>
      </c>
      <c r="D150" s="1" t="s">
        <v>270</v>
      </c>
      <c r="E150" s="2" t="str">
        <f>"01"</f>
        <v>01</v>
      </c>
      <c r="F150" s="2">
        <v>2</v>
      </c>
      <c r="G150" s="2" t="s">
        <v>20</v>
      </c>
      <c r="I150" s="2" t="s">
        <v>17</v>
      </c>
      <c r="J150" s="9"/>
      <c r="K150" s="3" t="s">
        <v>269</v>
      </c>
      <c r="L150" s="2">
        <v>2021</v>
      </c>
      <c r="M150" s="2" t="s">
        <v>142</v>
      </c>
    </row>
    <row r="151" spans="1:14" ht="43.5">
      <c r="A151" s="2" t="str">
        <f>"2023-02-01"</f>
        <v>2023-02-01</v>
      </c>
      <c r="B151" s="2" t="str">
        <f>"1600"</f>
        <v>1600</v>
      </c>
      <c r="C151" s="1" t="s">
        <v>143</v>
      </c>
      <c r="D151" s="1" t="s">
        <v>272</v>
      </c>
      <c r="E151" s="2" t="str">
        <f>"01"</f>
        <v>01</v>
      </c>
      <c r="F151" s="2">
        <v>3</v>
      </c>
      <c r="G151" s="2" t="s">
        <v>14</v>
      </c>
      <c r="H151" s="2" t="s">
        <v>125</v>
      </c>
      <c r="I151" s="2" t="s">
        <v>17</v>
      </c>
      <c r="J151" s="9"/>
      <c r="K151" s="3" t="s">
        <v>271</v>
      </c>
      <c r="L151" s="2">
        <v>2017</v>
      </c>
      <c r="M151" s="2" t="s">
        <v>18</v>
      </c>
      <c r="N151" s="2" t="s">
        <v>23</v>
      </c>
    </row>
    <row r="152" spans="1:14" ht="72">
      <c r="A152" s="2" t="str">
        <f>"2023-02-01"</f>
        <v>2023-02-01</v>
      </c>
      <c r="B152" s="2" t="str">
        <f>"1630"</f>
        <v>1630</v>
      </c>
      <c r="C152" s="1" t="s">
        <v>46</v>
      </c>
      <c r="D152" s="1" t="s">
        <v>186</v>
      </c>
      <c r="E152" s="2" t="str">
        <f>"02"</f>
        <v>02</v>
      </c>
      <c r="F152" s="2">
        <v>23</v>
      </c>
      <c r="G152" s="2" t="s">
        <v>14</v>
      </c>
      <c r="I152" s="2" t="s">
        <v>17</v>
      </c>
      <c r="J152" s="9"/>
      <c r="K152" s="3" t="s">
        <v>185</v>
      </c>
      <c r="L152" s="2">
        <v>1987</v>
      </c>
      <c r="M152" s="2" t="s">
        <v>48</v>
      </c>
      <c r="N152" s="2" t="s">
        <v>23</v>
      </c>
    </row>
    <row r="153" spans="1:13" ht="72">
      <c r="A153" s="2" t="str">
        <f>"2023-02-01"</f>
        <v>2023-02-01</v>
      </c>
      <c r="B153" s="2" t="str">
        <f>"1700"</f>
        <v>1700</v>
      </c>
      <c r="C153" s="1" t="s">
        <v>148</v>
      </c>
      <c r="D153" s="1" t="s">
        <v>274</v>
      </c>
      <c r="E153" s="2" t="str">
        <f>"2018"</f>
        <v>2018</v>
      </c>
      <c r="F153" s="2">
        <v>11</v>
      </c>
      <c r="G153" s="2" t="s">
        <v>14</v>
      </c>
      <c r="I153" s="2" t="s">
        <v>17</v>
      </c>
      <c r="J153" s="9"/>
      <c r="K153" s="3" t="s">
        <v>273</v>
      </c>
      <c r="L153" s="2">
        <v>2018</v>
      </c>
      <c r="M153" s="2" t="s">
        <v>18</v>
      </c>
    </row>
    <row r="154" spans="1:13" ht="43.5">
      <c r="A154" s="2" t="str">
        <f>"2023-02-01"</f>
        <v>2023-02-01</v>
      </c>
      <c r="B154" s="2" t="str">
        <f>"1715"</f>
        <v>1715</v>
      </c>
      <c r="C154" s="1" t="s">
        <v>148</v>
      </c>
      <c r="D154" s="1" t="s">
        <v>458</v>
      </c>
      <c r="E154" s="2" t="str">
        <f>"2018"</f>
        <v>2018</v>
      </c>
      <c r="F154" s="2">
        <v>12</v>
      </c>
      <c r="G154" s="2" t="s">
        <v>14</v>
      </c>
      <c r="I154" s="2" t="s">
        <v>17</v>
      </c>
      <c r="J154" s="9"/>
      <c r="K154" s="3" t="s">
        <v>275</v>
      </c>
      <c r="L154" s="2">
        <v>2018</v>
      </c>
      <c r="M154" s="2" t="s">
        <v>18</v>
      </c>
    </row>
    <row r="155" spans="1:13" ht="72">
      <c r="A155" s="2" t="str">
        <f>"2023-02-01"</f>
        <v>2023-02-01</v>
      </c>
      <c r="B155" s="2" t="str">
        <f>"1730"</f>
        <v>1730</v>
      </c>
      <c r="C155" s="1" t="s">
        <v>276</v>
      </c>
      <c r="D155" s="1" t="s">
        <v>278</v>
      </c>
      <c r="E155" s="2" t="str">
        <f>"2022"</f>
        <v>2022</v>
      </c>
      <c r="F155" s="2">
        <v>10</v>
      </c>
      <c r="G155" s="2" t="s">
        <v>59</v>
      </c>
      <c r="I155" s="2" t="s">
        <v>17</v>
      </c>
      <c r="J155" s="9"/>
      <c r="K155" s="3" t="s">
        <v>277</v>
      </c>
      <c r="L155" s="2">
        <v>2022</v>
      </c>
      <c r="M155" s="2" t="s">
        <v>18</v>
      </c>
    </row>
    <row r="156" spans="1:13" ht="72">
      <c r="A156" s="2" t="str">
        <f>"2023-02-01"</f>
        <v>2023-02-01</v>
      </c>
      <c r="B156" s="2" t="str">
        <f>"1800"</f>
        <v>1800</v>
      </c>
      <c r="C156" s="1" t="s">
        <v>155</v>
      </c>
      <c r="D156" s="1" t="s">
        <v>210</v>
      </c>
      <c r="E156" s="2" t="str">
        <f>"2022"</f>
        <v>2022</v>
      </c>
      <c r="F156" s="2">
        <v>2</v>
      </c>
      <c r="G156" s="2" t="s">
        <v>14</v>
      </c>
      <c r="I156" s="2" t="s">
        <v>17</v>
      </c>
      <c r="J156" s="9"/>
      <c r="K156" s="3" t="s">
        <v>156</v>
      </c>
      <c r="L156" s="2">
        <v>2022</v>
      </c>
      <c r="M156" s="2" t="s">
        <v>18</v>
      </c>
    </row>
    <row r="157" spans="1:13" ht="87">
      <c r="A157" s="2" t="str">
        <f>"2023-02-01"</f>
        <v>2023-02-01</v>
      </c>
      <c r="B157" s="2" t="str">
        <f>"1830"</f>
        <v>1830</v>
      </c>
      <c r="C157" s="1" t="s">
        <v>279</v>
      </c>
      <c r="E157" s="2" t="str">
        <f>" "</f>
        <v> </v>
      </c>
      <c r="F157" s="2">
        <v>0</v>
      </c>
      <c r="G157" s="2" t="s">
        <v>20</v>
      </c>
      <c r="I157" s="2" t="s">
        <v>17</v>
      </c>
      <c r="J157" s="9"/>
      <c r="K157" s="3" t="s">
        <v>280</v>
      </c>
      <c r="L157" s="2">
        <v>2021</v>
      </c>
      <c r="M157" s="2" t="s">
        <v>18</v>
      </c>
    </row>
    <row r="158" spans="1:13" ht="57.75">
      <c r="A158" s="2" t="str">
        <f>"2023-02-01"</f>
        <v>2023-02-01</v>
      </c>
      <c r="B158" s="2" t="str">
        <f>"1835"</f>
        <v>1835</v>
      </c>
      <c r="C158" s="1" t="s">
        <v>89</v>
      </c>
      <c r="E158" s="2" t="str">
        <f>"2023"</f>
        <v>2023</v>
      </c>
      <c r="F158" s="2">
        <v>17</v>
      </c>
      <c r="G158" s="2" t="s">
        <v>59</v>
      </c>
      <c r="J158" s="9"/>
      <c r="K158" s="3" t="s">
        <v>90</v>
      </c>
      <c r="L158" s="2">
        <v>2023</v>
      </c>
      <c r="M158" s="2" t="s">
        <v>18</v>
      </c>
    </row>
    <row r="159" spans="1:14" ht="72">
      <c r="A159" s="11" t="str">
        <f>"2023-02-01"</f>
        <v>2023-02-01</v>
      </c>
      <c r="B159" s="11" t="str">
        <f>"1845"</f>
        <v>1845</v>
      </c>
      <c r="C159" s="12" t="s">
        <v>281</v>
      </c>
      <c r="D159" s="12" t="s">
        <v>283</v>
      </c>
      <c r="E159" s="11" t="str">
        <f>"01"</f>
        <v>01</v>
      </c>
      <c r="F159" s="11">
        <v>7</v>
      </c>
      <c r="G159" s="11" t="s">
        <v>14</v>
      </c>
      <c r="H159" s="11"/>
      <c r="I159" s="11" t="s">
        <v>17</v>
      </c>
      <c r="J159" s="10" t="s">
        <v>473</v>
      </c>
      <c r="K159" s="13" t="s">
        <v>282</v>
      </c>
      <c r="L159" s="11">
        <v>2016</v>
      </c>
      <c r="M159" s="11" t="s">
        <v>28</v>
      </c>
      <c r="N159" s="11" t="s">
        <v>23</v>
      </c>
    </row>
    <row r="160" spans="1:14" ht="72">
      <c r="A160" s="11" t="str">
        <f>"2023-02-01"</f>
        <v>2023-02-01</v>
      </c>
      <c r="B160" s="11" t="str">
        <f>"1935"</f>
        <v>1935</v>
      </c>
      <c r="C160" s="12" t="s">
        <v>284</v>
      </c>
      <c r="D160" s="12"/>
      <c r="E160" s="11" t="str">
        <f>"01"</f>
        <v>01</v>
      </c>
      <c r="F160" s="11">
        <v>4</v>
      </c>
      <c r="G160" s="11" t="s">
        <v>14</v>
      </c>
      <c r="H160" s="11" t="s">
        <v>50</v>
      </c>
      <c r="I160" s="11" t="s">
        <v>17</v>
      </c>
      <c r="J160" s="10" t="s">
        <v>470</v>
      </c>
      <c r="K160" s="13" t="s">
        <v>285</v>
      </c>
      <c r="L160" s="11">
        <v>2021</v>
      </c>
      <c r="M160" s="11" t="s">
        <v>35</v>
      </c>
      <c r="N160" s="11" t="s">
        <v>23</v>
      </c>
    </row>
    <row r="161" spans="1:14" ht="57.75">
      <c r="A161" s="11" t="str">
        <f>"2023-02-01"</f>
        <v>2023-02-01</v>
      </c>
      <c r="B161" s="11" t="str">
        <f>"2030"</f>
        <v>2030</v>
      </c>
      <c r="C161" s="12" t="s">
        <v>287</v>
      </c>
      <c r="D161" s="12" t="s">
        <v>290</v>
      </c>
      <c r="E161" s="11" t="str">
        <f>"01"</f>
        <v>01</v>
      </c>
      <c r="F161" s="11">
        <v>3</v>
      </c>
      <c r="G161" s="11" t="s">
        <v>14</v>
      </c>
      <c r="H161" s="11" t="s">
        <v>288</v>
      </c>
      <c r="I161" s="11" t="s">
        <v>17</v>
      </c>
      <c r="J161" s="10" t="s">
        <v>470</v>
      </c>
      <c r="K161" s="13" t="s">
        <v>289</v>
      </c>
      <c r="L161" s="11">
        <v>2008</v>
      </c>
      <c r="M161" s="11" t="s">
        <v>18</v>
      </c>
      <c r="N161" s="11" t="s">
        <v>23</v>
      </c>
    </row>
    <row r="162" spans="1:14" ht="72">
      <c r="A162" s="11" t="str">
        <f>"2023-02-01"</f>
        <v>2023-02-01</v>
      </c>
      <c r="B162" s="11" t="str">
        <f>"2130"</f>
        <v>2130</v>
      </c>
      <c r="C162" s="12" t="s">
        <v>291</v>
      </c>
      <c r="D162" s="12"/>
      <c r="E162" s="11" t="str">
        <f>" "</f>
        <v> </v>
      </c>
      <c r="F162" s="11">
        <v>0</v>
      </c>
      <c r="G162" s="11"/>
      <c r="H162" s="11"/>
      <c r="I162" s="11"/>
      <c r="J162" s="10" t="s">
        <v>472</v>
      </c>
      <c r="K162" s="13" t="s">
        <v>459</v>
      </c>
      <c r="L162" s="11">
        <v>2019</v>
      </c>
      <c r="M162" s="11" t="s">
        <v>45</v>
      </c>
      <c r="N162" s="11"/>
    </row>
    <row r="163" spans="1:13" ht="57.75">
      <c r="A163" s="2" t="str">
        <f>"2023-02-01"</f>
        <v>2023-02-01</v>
      </c>
      <c r="B163" s="2" t="str">
        <f>"2310"</f>
        <v>2310</v>
      </c>
      <c r="C163" s="1" t="s">
        <v>258</v>
      </c>
      <c r="E163" s="2" t="str">
        <f>"01"</f>
        <v>01</v>
      </c>
      <c r="F163" s="2">
        <v>0</v>
      </c>
      <c r="G163" s="2" t="s">
        <v>14</v>
      </c>
      <c r="I163" s="2" t="s">
        <v>17</v>
      </c>
      <c r="J163" s="9"/>
      <c r="K163" s="3" t="s">
        <v>259</v>
      </c>
      <c r="L163" s="2">
        <v>0</v>
      </c>
      <c r="M163" s="2" t="s">
        <v>18</v>
      </c>
    </row>
    <row r="164" spans="1:13" ht="87">
      <c r="A164" s="2" t="str">
        <f>"2023-02-01"</f>
        <v>2023-02-01</v>
      </c>
      <c r="B164" s="2" t="str">
        <f>"2410"</f>
        <v>2410</v>
      </c>
      <c r="C164" s="1" t="s">
        <v>13</v>
      </c>
      <c r="E164" s="2" t="str">
        <f>"02"</f>
        <v>02</v>
      </c>
      <c r="F164" s="2">
        <v>16</v>
      </c>
      <c r="G164" s="2" t="s">
        <v>14</v>
      </c>
      <c r="H164" s="2" t="s">
        <v>15</v>
      </c>
      <c r="I164" s="2" t="s">
        <v>17</v>
      </c>
      <c r="J164" s="9"/>
      <c r="K164" s="3" t="s">
        <v>16</v>
      </c>
      <c r="L164" s="2">
        <v>2011</v>
      </c>
      <c r="M164" s="2" t="s">
        <v>18</v>
      </c>
    </row>
    <row r="165" spans="1:13" ht="87">
      <c r="A165" s="2" t="str">
        <f>"2023-02-01"</f>
        <v>2023-02-01</v>
      </c>
      <c r="B165" s="2" t="str">
        <f>"2505"</f>
        <v>2505</v>
      </c>
      <c r="C165" s="1" t="s">
        <v>13</v>
      </c>
      <c r="E165" s="2" t="str">
        <f>"02"</f>
        <v>02</v>
      </c>
      <c r="F165" s="2">
        <v>16</v>
      </c>
      <c r="G165" s="2" t="s">
        <v>14</v>
      </c>
      <c r="H165" s="2" t="s">
        <v>15</v>
      </c>
      <c r="I165" s="2" t="s">
        <v>17</v>
      </c>
      <c r="J165" s="9"/>
      <c r="K165" s="3" t="s">
        <v>16</v>
      </c>
      <c r="L165" s="2">
        <v>2011</v>
      </c>
      <c r="M165" s="2" t="s">
        <v>18</v>
      </c>
    </row>
    <row r="166" spans="1:13" ht="87">
      <c r="A166" s="2" t="str">
        <f>"2023-02-01"</f>
        <v>2023-02-01</v>
      </c>
      <c r="B166" s="2" t="str">
        <f>"2600"</f>
        <v>2600</v>
      </c>
      <c r="C166" s="1" t="s">
        <v>13</v>
      </c>
      <c r="E166" s="2" t="str">
        <f>"02"</f>
        <v>02</v>
      </c>
      <c r="F166" s="2">
        <v>16</v>
      </c>
      <c r="G166" s="2" t="s">
        <v>14</v>
      </c>
      <c r="H166" s="2" t="s">
        <v>15</v>
      </c>
      <c r="I166" s="2" t="s">
        <v>17</v>
      </c>
      <c r="J166" s="9"/>
      <c r="K166" s="3" t="s">
        <v>16</v>
      </c>
      <c r="L166" s="2">
        <v>2011</v>
      </c>
      <c r="M166" s="2" t="s">
        <v>18</v>
      </c>
    </row>
    <row r="167" spans="1:13" ht="87">
      <c r="A167" s="2" t="str">
        <f>"2023-02-01"</f>
        <v>2023-02-01</v>
      </c>
      <c r="B167" s="2" t="str">
        <f>"2700"</f>
        <v>2700</v>
      </c>
      <c r="C167" s="1" t="s">
        <v>13</v>
      </c>
      <c r="E167" s="2" t="str">
        <f>"02"</f>
        <v>02</v>
      </c>
      <c r="F167" s="2">
        <v>16</v>
      </c>
      <c r="G167" s="2" t="s">
        <v>14</v>
      </c>
      <c r="H167" s="2" t="s">
        <v>15</v>
      </c>
      <c r="I167" s="2" t="s">
        <v>17</v>
      </c>
      <c r="J167" s="9"/>
      <c r="K167" s="3" t="s">
        <v>16</v>
      </c>
      <c r="L167" s="2">
        <v>2011</v>
      </c>
      <c r="M167" s="2" t="s">
        <v>18</v>
      </c>
    </row>
    <row r="168" spans="1:13" ht="87">
      <c r="A168" s="2" t="str">
        <f>"2023-02-01"</f>
        <v>2023-02-01</v>
      </c>
      <c r="B168" s="2" t="str">
        <f>"2800"</f>
        <v>2800</v>
      </c>
      <c r="C168" s="1" t="s">
        <v>13</v>
      </c>
      <c r="E168" s="2" t="str">
        <f>"02"</f>
        <v>02</v>
      </c>
      <c r="F168" s="2">
        <v>16</v>
      </c>
      <c r="G168" s="2" t="s">
        <v>14</v>
      </c>
      <c r="H168" s="2" t="s">
        <v>15</v>
      </c>
      <c r="I168" s="2" t="s">
        <v>17</v>
      </c>
      <c r="J168" s="9"/>
      <c r="K168" s="3" t="s">
        <v>16</v>
      </c>
      <c r="L168" s="2">
        <v>2011</v>
      </c>
      <c r="M168" s="2" t="s">
        <v>18</v>
      </c>
    </row>
    <row r="169" spans="1:13" ht="87">
      <c r="A169" s="2" t="str">
        <f>"2023-02-02"</f>
        <v>2023-02-02</v>
      </c>
      <c r="B169" s="2" t="str">
        <f>"0500"</f>
        <v>0500</v>
      </c>
      <c r="C169" s="1" t="s">
        <v>13</v>
      </c>
      <c r="E169" s="2" t="str">
        <f>"02"</f>
        <v>02</v>
      </c>
      <c r="F169" s="2">
        <v>16</v>
      </c>
      <c r="G169" s="2" t="s">
        <v>14</v>
      </c>
      <c r="H169" s="2" t="s">
        <v>15</v>
      </c>
      <c r="I169" s="2" t="s">
        <v>17</v>
      </c>
      <c r="J169" s="9"/>
      <c r="K169" s="3" t="s">
        <v>16</v>
      </c>
      <c r="L169" s="2">
        <v>2011</v>
      </c>
      <c r="M169" s="2" t="s">
        <v>18</v>
      </c>
    </row>
    <row r="170" spans="1:13" ht="28.5">
      <c r="A170" s="2" t="str">
        <f>"2023-02-02"</f>
        <v>2023-02-02</v>
      </c>
      <c r="B170" s="2" t="str">
        <f>"0600"</f>
        <v>0600</v>
      </c>
      <c r="C170" s="1" t="s">
        <v>19</v>
      </c>
      <c r="D170" s="1" t="s">
        <v>292</v>
      </c>
      <c r="E170" s="2" t="str">
        <f>"02"</f>
        <v>02</v>
      </c>
      <c r="F170" s="2">
        <v>2</v>
      </c>
      <c r="G170" s="2" t="s">
        <v>20</v>
      </c>
      <c r="I170" s="2" t="s">
        <v>17</v>
      </c>
      <c r="J170" s="9"/>
      <c r="K170" s="3" t="s">
        <v>21</v>
      </c>
      <c r="L170" s="2">
        <v>2019</v>
      </c>
      <c r="M170" s="2" t="s">
        <v>18</v>
      </c>
    </row>
    <row r="171" spans="1:13" ht="28.5" customHeight="1">
      <c r="A171" s="2" t="str">
        <f>"2023-02-02"</f>
        <v>2023-02-02</v>
      </c>
      <c r="B171" s="2" t="str">
        <f>"0625"</f>
        <v>0625</v>
      </c>
      <c r="C171" s="1" t="s">
        <v>19</v>
      </c>
      <c r="D171" s="1" t="s">
        <v>293</v>
      </c>
      <c r="E171" s="2" t="str">
        <f>"02"</f>
        <v>02</v>
      </c>
      <c r="F171" s="2">
        <v>3</v>
      </c>
      <c r="G171" s="2" t="s">
        <v>20</v>
      </c>
      <c r="I171" s="2" t="s">
        <v>17</v>
      </c>
      <c r="J171" s="9"/>
      <c r="K171" s="3" t="s">
        <v>21</v>
      </c>
      <c r="L171" s="2">
        <v>2019</v>
      </c>
      <c r="M171" s="2" t="s">
        <v>18</v>
      </c>
    </row>
    <row r="172" spans="1:13" ht="57.75">
      <c r="A172" s="2" t="str">
        <f>"2023-02-02"</f>
        <v>2023-02-02</v>
      </c>
      <c r="B172" s="2" t="str">
        <f>"0650"</f>
        <v>0650</v>
      </c>
      <c r="C172" s="1" t="s">
        <v>25</v>
      </c>
      <c r="D172" s="1" t="s">
        <v>295</v>
      </c>
      <c r="E172" s="2" t="str">
        <f>"01"</f>
        <v>01</v>
      </c>
      <c r="F172" s="2">
        <v>8</v>
      </c>
      <c r="G172" s="2" t="s">
        <v>20</v>
      </c>
      <c r="H172" s="2" t="s">
        <v>50</v>
      </c>
      <c r="I172" s="2" t="s">
        <v>17</v>
      </c>
      <c r="J172" s="9"/>
      <c r="K172" s="3" t="s">
        <v>294</v>
      </c>
      <c r="L172" s="2">
        <v>2018</v>
      </c>
      <c r="M172" s="2" t="s">
        <v>28</v>
      </c>
    </row>
    <row r="173" spans="1:13" ht="72">
      <c r="A173" s="2" t="str">
        <f>"2023-02-02"</f>
        <v>2023-02-02</v>
      </c>
      <c r="B173" s="2" t="str">
        <f>"0715"</f>
        <v>0715</v>
      </c>
      <c r="C173" s="1" t="s">
        <v>107</v>
      </c>
      <c r="D173" s="1" t="s">
        <v>297</v>
      </c>
      <c r="E173" s="2" t="str">
        <f>"01"</f>
        <v>01</v>
      </c>
      <c r="F173" s="2">
        <v>4</v>
      </c>
      <c r="G173" s="2" t="s">
        <v>20</v>
      </c>
      <c r="I173" s="2" t="s">
        <v>17</v>
      </c>
      <c r="J173" s="9"/>
      <c r="K173" s="3" t="s">
        <v>296</v>
      </c>
      <c r="L173" s="2">
        <v>2016</v>
      </c>
      <c r="M173" s="2" t="s">
        <v>18</v>
      </c>
    </row>
    <row r="174" spans="1:13" ht="72">
      <c r="A174" s="2" t="str">
        <f>"2023-02-02"</f>
        <v>2023-02-02</v>
      </c>
      <c r="B174" s="2" t="str">
        <f>"0730"</f>
        <v>0730</v>
      </c>
      <c r="C174" s="1" t="s">
        <v>32</v>
      </c>
      <c r="D174" s="1" t="s">
        <v>299</v>
      </c>
      <c r="E174" s="2" t="str">
        <f>"01"</f>
        <v>01</v>
      </c>
      <c r="F174" s="2">
        <v>5</v>
      </c>
      <c r="G174" s="2" t="s">
        <v>20</v>
      </c>
      <c r="I174" s="2" t="s">
        <v>17</v>
      </c>
      <c r="J174" s="9"/>
      <c r="K174" s="3" t="s">
        <v>298</v>
      </c>
      <c r="L174" s="2">
        <v>2009</v>
      </c>
      <c r="M174" s="2" t="s">
        <v>35</v>
      </c>
    </row>
    <row r="175" spans="1:13" ht="72">
      <c r="A175" s="2" t="str">
        <f>"2023-02-02"</f>
        <v>2023-02-02</v>
      </c>
      <c r="B175" s="2" t="str">
        <f>"0755"</f>
        <v>0755</v>
      </c>
      <c r="C175" s="1" t="s">
        <v>36</v>
      </c>
      <c r="D175" s="1" t="s">
        <v>301</v>
      </c>
      <c r="E175" s="2" t="str">
        <f>"02"</f>
        <v>02</v>
      </c>
      <c r="F175" s="2">
        <v>12</v>
      </c>
      <c r="G175" s="2" t="s">
        <v>20</v>
      </c>
      <c r="I175" s="2" t="s">
        <v>17</v>
      </c>
      <c r="J175" s="9"/>
      <c r="K175" s="3" t="s">
        <v>300</v>
      </c>
      <c r="L175" s="2">
        <v>2020</v>
      </c>
      <c r="M175" s="2" t="s">
        <v>28</v>
      </c>
    </row>
    <row r="176" spans="1:13" ht="57.75">
      <c r="A176" s="2" t="str">
        <f>"2023-02-02"</f>
        <v>2023-02-02</v>
      </c>
      <c r="B176" s="2" t="str">
        <f>"0805"</f>
        <v>0805</v>
      </c>
      <c r="C176" s="1" t="s">
        <v>39</v>
      </c>
      <c r="D176" s="1" t="s">
        <v>303</v>
      </c>
      <c r="E176" s="2" t="str">
        <f>"01"</f>
        <v>01</v>
      </c>
      <c r="F176" s="2">
        <v>22</v>
      </c>
      <c r="G176" s="2" t="s">
        <v>20</v>
      </c>
      <c r="I176" s="2" t="s">
        <v>17</v>
      </c>
      <c r="J176" s="9"/>
      <c r="K176" s="3" t="s">
        <v>302</v>
      </c>
      <c r="L176" s="2">
        <v>2020</v>
      </c>
      <c r="M176" s="2" t="s">
        <v>28</v>
      </c>
    </row>
    <row r="177" spans="1:13" ht="72">
      <c r="A177" s="2" t="str">
        <f>"2023-02-02"</f>
        <v>2023-02-02</v>
      </c>
      <c r="B177" s="2" t="str">
        <f>"0815"</f>
        <v>0815</v>
      </c>
      <c r="C177" s="1" t="s">
        <v>42</v>
      </c>
      <c r="D177" s="1" t="s">
        <v>305</v>
      </c>
      <c r="E177" s="2" t="str">
        <f>"01"</f>
        <v>01</v>
      </c>
      <c r="F177" s="2">
        <v>8</v>
      </c>
      <c r="G177" s="2" t="s">
        <v>20</v>
      </c>
      <c r="I177" s="2" t="s">
        <v>17</v>
      </c>
      <c r="J177" s="9"/>
      <c r="K177" s="3" t="s">
        <v>304</v>
      </c>
      <c r="L177" s="2">
        <v>2020</v>
      </c>
      <c r="M177" s="2" t="s">
        <v>45</v>
      </c>
    </row>
    <row r="178" spans="1:14" ht="43.5">
      <c r="A178" s="2" t="str">
        <f>"2023-02-02"</f>
        <v>2023-02-02</v>
      </c>
      <c r="B178" s="2" t="str">
        <f>"0820"</f>
        <v>0820</v>
      </c>
      <c r="C178" s="1" t="s">
        <v>46</v>
      </c>
      <c r="D178" s="1" t="s">
        <v>460</v>
      </c>
      <c r="E178" s="2" t="str">
        <f>"02"</f>
        <v>02</v>
      </c>
      <c r="F178" s="2">
        <v>25</v>
      </c>
      <c r="G178" s="2" t="s">
        <v>14</v>
      </c>
      <c r="I178" s="2" t="s">
        <v>17</v>
      </c>
      <c r="J178" s="9"/>
      <c r="K178" s="3" t="s">
        <v>306</v>
      </c>
      <c r="L178" s="2">
        <v>1987</v>
      </c>
      <c r="M178" s="2" t="s">
        <v>48</v>
      </c>
      <c r="N178" s="2" t="s">
        <v>23</v>
      </c>
    </row>
    <row r="179" spans="1:13" ht="57.75">
      <c r="A179" s="2" t="str">
        <f>"2023-02-02"</f>
        <v>2023-02-02</v>
      </c>
      <c r="B179" s="2" t="str">
        <f>"0845"</f>
        <v>0845</v>
      </c>
      <c r="C179" s="1" t="s">
        <v>49</v>
      </c>
      <c r="D179" s="1" t="s">
        <v>134</v>
      </c>
      <c r="E179" s="2" t="str">
        <f>"02"</f>
        <v>02</v>
      </c>
      <c r="F179" s="2">
        <v>13</v>
      </c>
      <c r="G179" s="2" t="s">
        <v>20</v>
      </c>
      <c r="I179" s="2" t="s">
        <v>17</v>
      </c>
      <c r="J179" s="9"/>
      <c r="K179" s="3" t="s">
        <v>133</v>
      </c>
      <c r="L179" s="2">
        <v>2014</v>
      </c>
      <c r="M179" s="2" t="s">
        <v>18</v>
      </c>
    </row>
    <row r="180" spans="1:13" ht="57.75">
      <c r="A180" s="2" t="str">
        <f>"2023-02-02"</f>
        <v>2023-02-02</v>
      </c>
      <c r="B180" s="2" t="str">
        <f>"0910"</f>
        <v>0910</v>
      </c>
      <c r="C180" s="1" t="s">
        <v>49</v>
      </c>
      <c r="D180" s="1" t="s">
        <v>308</v>
      </c>
      <c r="E180" s="2" t="str">
        <f>"02"</f>
        <v>02</v>
      </c>
      <c r="F180" s="2">
        <v>8</v>
      </c>
      <c r="G180" s="2" t="s">
        <v>14</v>
      </c>
      <c r="H180" s="2" t="s">
        <v>50</v>
      </c>
      <c r="I180" s="2" t="s">
        <v>17</v>
      </c>
      <c r="J180" s="9"/>
      <c r="K180" s="3" t="s">
        <v>307</v>
      </c>
      <c r="L180" s="2">
        <v>2014</v>
      </c>
      <c r="M180" s="2" t="s">
        <v>18</v>
      </c>
    </row>
    <row r="181" spans="1:13" ht="72">
      <c r="A181" s="2" t="str">
        <f>"2023-02-02"</f>
        <v>2023-02-02</v>
      </c>
      <c r="B181" s="2" t="str">
        <f>"0935"</f>
        <v>0935</v>
      </c>
      <c r="C181" s="1" t="s">
        <v>55</v>
      </c>
      <c r="D181" s="1" t="s">
        <v>310</v>
      </c>
      <c r="E181" s="2" t="str">
        <f>"03"</f>
        <v>03</v>
      </c>
      <c r="F181" s="2">
        <v>9</v>
      </c>
      <c r="G181" s="2" t="s">
        <v>20</v>
      </c>
      <c r="I181" s="2" t="s">
        <v>17</v>
      </c>
      <c r="J181" s="9"/>
      <c r="K181" s="3" t="s">
        <v>309</v>
      </c>
      <c r="L181" s="2">
        <v>2019</v>
      </c>
      <c r="M181" s="2" t="s">
        <v>28</v>
      </c>
    </row>
    <row r="182" spans="1:14" ht="72">
      <c r="A182" s="2" t="str">
        <f>"2023-02-02"</f>
        <v>2023-02-02</v>
      </c>
      <c r="B182" s="2" t="str">
        <f>"1000"</f>
        <v>1000</v>
      </c>
      <c r="C182" s="1" t="s">
        <v>281</v>
      </c>
      <c r="D182" s="1" t="s">
        <v>283</v>
      </c>
      <c r="E182" s="2" t="str">
        <f>"01"</f>
        <v>01</v>
      </c>
      <c r="F182" s="2">
        <v>7</v>
      </c>
      <c r="G182" s="2" t="s">
        <v>14</v>
      </c>
      <c r="I182" s="2" t="s">
        <v>17</v>
      </c>
      <c r="J182" s="9"/>
      <c r="K182" s="3" t="s">
        <v>282</v>
      </c>
      <c r="L182" s="2">
        <v>2016</v>
      </c>
      <c r="M182" s="2" t="s">
        <v>28</v>
      </c>
      <c r="N182" s="2" t="s">
        <v>23</v>
      </c>
    </row>
    <row r="183" spans="1:13" ht="14.25">
      <c r="A183" s="2" t="str">
        <f>"2023-02-02"</f>
        <v>2023-02-02</v>
      </c>
      <c r="B183" s="2" t="str">
        <f>"1050"</f>
        <v>1050</v>
      </c>
      <c r="C183" s="1" t="s">
        <v>256</v>
      </c>
      <c r="D183" s="1" t="s">
        <v>311</v>
      </c>
      <c r="E183" s="2" t="str">
        <f>"01"</f>
        <v>01</v>
      </c>
      <c r="F183" s="2">
        <v>2</v>
      </c>
      <c r="J183" s="9"/>
      <c r="K183" s="3" t="s">
        <v>457</v>
      </c>
      <c r="L183" s="2">
        <v>2022</v>
      </c>
      <c r="M183" s="2" t="s">
        <v>18</v>
      </c>
    </row>
    <row r="184" spans="1:14" ht="72">
      <c r="A184" s="2" t="str">
        <f>"2023-02-02"</f>
        <v>2023-02-02</v>
      </c>
      <c r="B184" s="2" t="str">
        <f>"1100"</f>
        <v>1100</v>
      </c>
      <c r="C184" s="1" t="s">
        <v>284</v>
      </c>
      <c r="D184" s="1" t="s">
        <v>286</v>
      </c>
      <c r="E184" s="2" t="str">
        <f>"01"</f>
        <v>01</v>
      </c>
      <c r="F184" s="2">
        <v>4</v>
      </c>
      <c r="G184" s="2" t="s">
        <v>14</v>
      </c>
      <c r="H184" s="2" t="s">
        <v>50</v>
      </c>
      <c r="I184" s="2" t="s">
        <v>17</v>
      </c>
      <c r="J184" s="9"/>
      <c r="K184" s="3" t="s">
        <v>285</v>
      </c>
      <c r="L184" s="2">
        <v>2021</v>
      </c>
      <c r="M184" s="2" t="s">
        <v>35</v>
      </c>
      <c r="N184" s="2" t="s">
        <v>23</v>
      </c>
    </row>
    <row r="185" spans="1:14" ht="57.75">
      <c r="A185" s="2" t="str">
        <f>"2023-02-02"</f>
        <v>2023-02-02</v>
      </c>
      <c r="B185" s="2" t="str">
        <f>"1155"</f>
        <v>1155</v>
      </c>
      <c r="C185" s="1" t="s">
        <v>287</v>
      </c>
      <c r="D185" s="1" t="s">
        <v>290</v>
      </c>
      <c r="E185" s="2" t="str">
        <f>"01"</f>
        <v>01</v>
      </c>
      <c r="F185" s="2">
        <v>3</v>
      </c>
      <c r="G185" s="2" t="s">
        <v>14</v>
      </c>
      <c r="H185" s="2" t="s">
        <v>288</v>
      </c>
      <c r="I185" s="2" t="s">
        <v>17</v>
      </c>
      <c r="J185" s="9"/>
      <c r="K185" s="3" t="s">
        <v>289</v>
      </c>
      <c r="L185" s="2">
        <v>2008</v>
      </c>
      <c r="M185" s="2" t="s">
        <v>18</v>
      </c>
      <c r="N185" s="2" t="s">
        <v>23</v>
      </c>
    </row>
    <row r="186" spans="1:14" ht="87">
      <c r="A186" s="2" t="str">
        <f>"2023-02-02"</f>
        <v>2023-02-02</v>
      </c>
      <c r="B186" s="2" t="str">
        <f>"1255"</f>
        <v>1255</v>
      </c>
      <c r="C186" s="1" t="s">
        <v>312</v>
      </c>
      <c r="E186" s="2" t="str">
        <f>" "</f>
        <v> </v>
      </c>
      <c r="F186" s="2">
        <v>0</v>
      </c>
      <c r="G186" s="2" t="s">
        <v>20</v>
      </c>
      <c r="I186" s="2" t="s">
        <v>17</v>
      </c>
      <c r="J186" s="9"/>
      <c r="K186" s="3" t="s">
        <v>313</v>
      </c>
      <c r="L186" s="2">
        <v>1989</v>
      </c>
      <c r="M186" s="2" t="s">
        <v>18</v>
      </c>
      <c r="N186" s="2" t="s">
        <v>23</v>
      </c>
    </row>
    <row r="187" spans="1:13" ht="43.5">
      <c r="A187" s="2" t="str">
        <f>"2023-02-02"</f>
        <v>2023-02-02</v>
      </c>
      <c r="B187" s="2" t="str">
        <f>"1330"</f>
        <v>1330</v>
      </c>
      <c r="C187" s="1" t="s">
        <v>314</v>
      </c>
      <c r="E187" s="2" t="str">
        <f>"0"</f>
        <v>0</v>
      </c>
      <c r="F187" s="2">
        <v>0</v>
      </c>
      <c r="G187" s="2" t="s">
        <v>20</v>
      </c>
      <c r="I187" s="2" t="s">
        <v>17</v>
      </c>
      <c r="J187" s="9"/>
      <c r="K187" s="3" t="s">
        <v>315</v>
      </c>
      <c r="L187" s="2">
        <v>0</v>
      </c>
      <c r="M187" s="2" t="s">
        <v>18</v>
      </c>
    </row>
    <row r="188" spans="1:13" ht="72">
      <c r="A188" s="2" t="str">
        <f>"2023-02-02"</f>
        <v>2023-02-02</v>
      </c>
      <c r="B188" s="2" t="str">
        <f>"1400"</f>
        <v>1400</v>
      </c>
      <c r="C188" s="1" t="s">
        <v>127</v>
      </c>
      <c r="E188" s="2" t="str">
        <f>"04"</f>
        <v>04</v>
      </c>
      <c r="F188" s="2">
        <v>93</v>
      </c>
      <c r="G188" s="2" t="s">
        <v>14</v>
      </c>
      <c r="H188" s="2" t="s">
        <v>15</v>
      </c>
      <c r="I188" s="2" t="s">
        <v>17</v>
      </c>
      <c r="J188" s="9"/>
      <c r="K188" s="3" t="s">
        <v>316</v>
      </c>
      <c r="L188" s="2">
        <v>2022</v>
      </c>
      <c r="M188" s="2" t="s">
        <v>100</v>
      </c>
    </row>
    <row r="189" spans="1:13" ht="57.75">
      <c r="A189" s="2" t="str">
        <f>"2023-02-02"</f>
        <v>2023-02-02</v>
      </c>
      <c r="B189" s="2" t="str">
        <f>"1430"</f>
        <v>1430</v>
      </c>
      <c r="C189" s="1" t="s">
        <v>130</v>
      </c>
      <c r="D189" s="1" t="s">
        <v>318</v>
      </c>
      <c r="E189" s="2" t="str">
        <f>"02"</f>
        <v>02</v>
      </c>
      <c r="F189" s="2">
        <v>64</v>
      </c>
      <c r="G189" s="2" t="s">
        <v>20</v>
      </c>
      <c r="I189" s="2" t="s">
        <v>17</v>
      </c>
      <c r="J189" s="9"/>
      <c r="K189" s="3" t="s">
        <v>317</v>
      </c>
      <c r="L189" s="2">
        <v>0</v>
      </c>
      <c r="M189" s="2" t="s">
        <v>18</v>
      </c>
    </row>
    <row r="190" spans="1:13" ht="57.75">
      <c r="A190" s="2" t="str">
        <f>"2023-02-02"</f>
        <v>2023-02-02</v>
      </c>
      <c r="B190" s="2" t="str">
        <f>"1500"</f>
        <v>1500</v>
      </c>
      <c r="C190" s="1" t="s">
        <v>49</v>
      </c>
      <c r="D190" s="1" t="s">
        <v>253</v>
      </c>
      <c r="E190" s="2" t="str">
        <f>"02"</f>
        <v>02</v>
      </c>
      <c r="F190" s="2">
        <v>6</v>
      </c>
      <c r="G190" s="2" t="s">
        <v>14</v>
      </c>
      <c r="H190" s="2" t="s">
        <v>50</v>
      </c>
      <c r="I190" s="2" t="s">
        <v>17</v>
      </c>
      <c r="J190" s="9"/>
      <c r="K190" s="3" t="s">
        <v>252</v>
      </c>
      <c r="L190" s="2">
        <v>2014</v>
      </c>
      <c r="M190" s="2" t="s">
        <v>18</v>
      </c>
    </row>
    <row r="191" spans="1:13" ht="57.75">
      <c r="A191" s="2" t="str">
        <f>"2023-02-02"</f>
        <v>2023-02-02</v>
      </c>
      <c r="B191" s="2" t="str">
        <f>"1525"</f>
        <v>1525</v>
      </c>
      <c r="C191" s="1" t="s">
        <v>263</v>
      </c>
      <c r="D191" s="1" t="s">
        <v>320</v>
      </c>
      <c r="E191" s="2" t="str">
        <f>"01"</f>
        <v>01</v>
      </c>
      <c r="F191" s="2">
        <v>3</v>
      </c>
      <c r="G191" s="2" t="s">
        <v>20</v>
      </c>
      <c r="I191" s="2" t="s">
        <v>17</v>
      </c>
      <c r="J191" s="9"/>
      <c r="K191" s="3" t="s">
        <v>319</v>
      </c>
      <c r="L191" s="2">
        <v>0</v>
      </c>
      <c r="M191" s="2" t="s">
        <v>95</v>
      </c>
    </row>
    <row r="192" spans="1:13" ht="72">
      <c r="A192" s="2" t="str">
        <f>"2023-02-02"</f>
        <v>2023-02-02</v>
      </c>
      <c r="B192" s="2" t="str">
        <f>"1540"</f>
        <v>1540</v>
      </c>
      <c r="C192" s="1" t="s">
        <v>39</v>
      </c>
      <c r="D192" s="1" t="s">
        <v>322</v>
      </c>
      <c r="E192" s="2" t="str">
        <f>"01"</f>
        <v>01</v>
      </c>
      <c r="F192" s="2">
        <v>10</v>
      </c>
      <c r="G192" s="2" t="s">
        <v>20</v>
      </c>
      <c r="I192" s="2" t="s">
        <v>17</v>
      </c>
      <c r="J192" s="9"/>
      <c r="K192" s="3" t="s">
        <v>321</v>
      </c>
      <c r="L192" s="2">
        <v>2020</v>
      </c>
      <c r="M192" s="2" t="s">
        <v>28</v>
      </c>
    </row>
    <row r="193" spans="1:13" ht="57.75">
      <c r="A193" s="2" t="str">
        <f>"2023-02-02"</f>
        <v>2023-02-02</v>
      </c>
      <c r="B193" s="2" t="str">
        <f>"1555"</f>
        <v>1555</v>
      </c>
      <c r="C193" s="1" t="s">
        <v>323</v>
      </c>
      <c r="D193" s="1" t="s">
        <v>325</v>
      </c>
      <c r="E193" s="2" t="str">
        <f>"01"</f>
        <v>01</v>
      </c>
      <c r="F193" s="2">
        <v>3</v>
      </c>
      <c r="G193" s="2" t="s">
        <v>20</v>
      </c>
      <c r="I193" s="2" t="s">
        <v>17</v>
      </c>
      <c r="J193" s="9"/>
      <c r="K193" s="3" t="s">
        <v>324</v>
      </c>
      <c r="L193" s="2">
        <v>2021</v>
      </c>
      <c r="M193" s="2" t="s">
        <v>142</v>
      </c>
    </row>
    <row r="194" spans="1:14" ht="43.5">
      <c r="A194" s="2" t="str">
        <f>"2023-02-02"</f>
        <v>2023-02-02</v>
      </c>
      <c r="B194" s="2" t="str">
        <f>"1600"</f>
        <v>1600</v>
      </c>
      <c r="C194" s="1" t="s">
        <v>143</v>
      </c>
      <c r="D194" s="1" t="s">
        <v>327</v>
      </c>
      <c r="E194" s="2" t="str">
        <f>"01"</f>
        <v>01</v>
      </c>
      <c r="F194" s="2">
        <v>4</v>
      </c>
      <c r="G194" s="2" t="s">
        <v>14</v>
      </c>
      <c r="H194" s="2" t="s">
        <v>125</v>
      </c>
      <c r="I194" s="2" t="s">
        <v>17</v>
      </c>
      <c r="J194" s="9"/>
      <c r="K194" s="3" t="s">
        <v>326</v>
      </c>
      <c r="L194" s="2">
        <v>2017</v>
      </c>
      <c r="M194" s="2" t="s">
        <v>18</v>
      </c>
      <c r="N194" s="2" t="s">
        <v>23</v>
      </c>
    </row>
    <row r="195" spans="1:14" ht="72">
      <c r="A195" s="2" t="str">
        <f>"2023-02-02"</f>
        <v>2023-02-02</v>
      </c>
      <c r="B195" s="2" t="str">
        <f>"1630"</f>
        <v>1630</v>
      </c>
      <c r="C195" s="1" t="s">
        <v>46</v>
      </c>
      <c r="D195" s="1" t="s">
        <v>249</v>
      </c>
      <c r="E195" s="2" t="str">
        <f>"02"</f>
        <v>02</v>
      </c>
      <c r="F195" s="2">
        <v>24</v>
      </c>
      <c r="G195" s="2" t="s">
        <v>14</v>
      </c>
      <c r="I195" s="2" t="s">
        <v>17</v>
      </c>
      <c r="J195" s="9"/>
      <c r="K195" s="3" t="s">
        <v>248</v>
      </c>
      <c r="L195" s="2">
        <v>1987</v>
      </c>
      <c r="M195" s="2" t="s">
        <v>48</v>
      </c>
      <c r="N195" s="2" t="s">
        <v>23</v>
      </c>
    </row>
    <row r="196" spans="1:13" ht="72">
      <c r="A196" s="2" t="str">
        <f>"2023-02-02"</f>
        <v>2023-02-02</v>
      </c>
      <c r="B196" s="2" t="str">
        <f>"1700"</f>
        <v>1700</v>
      </c>
      <c r="C196" s="1" t="s">
        <v>148</v>
      </c>
      <c r="D196" s="1" t="s">
        <v>329</v>
      </c>
      <c r="E196" s="2" t="str">
        <f>"2018"</f>
        <v>2018</v>
      </c>
      <c r="F196" s="2">
        <v>13</v>
      </c>
      <c r="G196" s="2" t="s">
        <v>14</v>
      </c>
      <c r="I196" s="2" t="s">
        <v>17</v>
      </c>
      <c r="J196" s="9"/>
      <c r="K196" s="3" t="s">
        <v>328</v>
      </c>
      <c r="L196" s="2">
        <v>2018</v>
      </c>
      <c r="M196" s="2" t="s">
        <v>18</v>
      </c>
    </row>
    <row r="197" spans="1:13" ht="57.75">
      <c r="A197" s="2" t="str">
        <f>"2023-02-02"</f>
        <v>2023-02-02</v>
      </c>
      <c r="B197" s="2" t="str">
        <f>"1715"</f>
        <v>1715</v>
      </c>
      <c r="C197" s="1" t="s">
        <v>148</v>
      </c>
      <c r="D197" s="1" t="s">
        <v>331</v>
      </c>
      <c r="E197" s="2" t="str">
        <f>"2018"</f>
        <v>2018</v>
      </c>
      <c r="F197" s="2">
        <v>17</v>
      </c>
      <c r="G197" s="2" t="s">
        <v>14</v>
      </c>
      <c r="I197" s="2" t="s">
        <v>17</v>
      </c>
      <c r="J197" s="9"/>
      <c r="K197" s="3" t="s">
        <v>330</v>
      </c>
      <c r="L197" s="2">
        <v>2018</v>
      </c>
      <c r="M197" s="2" t="s">
        <v>18</v>
      </c>
    </row>
    <row r="198" spans="1:13" ht="87">
      <c r="A198" s="2" t="str">
        <f>"2023-02-02"</f>
        <v>2023-02-02</v>
      </c>
      <c r="B198" s="2" t="str">
        <f>"1730"</f>
        <v>1730</v>
      </c>
      <c r="C198" s="1" t="s">
        <v>332</v>
      </c>
      <c r="E198" s="2" t="str">
        <f>"2021"</f>
        <v>2021</v>
      </c>
      <c r="F198" s="2">
        <v>90</v>
      </c>
      <c r="G198" s="2" t="s">
        <v>59</v>
      </c>
      <c r="J198" s="9"/>
      <c r="K198" s="3" t="s">
        <v>333</v>
      </c>
      <c r="L198" s="2">
        <v>2021</v>
      </c>
      <c r="M198" s="2" t="s">
        <v>334</v>
      </c>
    </row>
    <row r="199" spans="1:13" ht="72">
      <c r="A199" s="2" t="str">
        <f>"2023-02-02"</f>
        <v>2023-02-02</v>
      </c>
      <c r="B199" s="2" t="str">
        <f>"1800"</f>
        <v>1800</v>
      </c>
      <c r="C199" s="1" t="s">
        <v>155</v>
      </c>
      <c r="D199" s="1" t="s">
        <v>335</v>
      </c>
      <c r="E199" s="2" t="str">
        <f>"2022"</f>
        <v>2022</v>
      </c>
      <c r="F199" s="2">
        <v>3</v>
      </c>
      <c r="G199" s="2" t="s">
        <v>20</v>
      </c>
      <c r="I199" s="2" t="s">
        <v>17</v>
      </c>
      <c r="J199" s="9"/>
      <c r="K199" s="3" t="s">
        <v>156</v>
      </c>
      <c r="L199" s="2">
        <v>2022</v>
      </c>
      <c r="M199" s="2" t="s">
        <v>18</v>
      </c>
    </row>
    <row r="200" spans="1:13" ht="57.75">
      <c r="A200" s="2" t="str">
        <f>"2023-02-02"</f>
        <v>2023-02-02</v>
      </c>
      <c r="B200" s="2" t="str">
        <f>"1830"</f>
        <v>1830</v>
      </c>
      <c r="C200" s="1" t="s">
        <v>89</v>
      </c>
      <c r="E200" s="2" t="str">
        <f>"2023"</f>
        <v>2023</v>
      </c>
      <c r="F200" s="2">
        <v>18</v>
      </c>
      <c r="G200" s="2" t="s">
        <v>59</v>
      </c>
      <c r="J200" s="9"/>
      <c r="K200" s="3" t="s">
        <v>90</v>
      </c>
      <c r="L200" s="2">
        <v>2023</v>
      </c>
      <c r="M200" s="2" t="s">
        <v>18</v>
      </c>
    </row>
    <row r="201" spans="1:14" ht="72">
      <c r="A201" s="11" t="str">
        <f>"2023-02-02"</f>
        <v>2023-02-02</v>
      </c>
      <c r="B201" s="11" t="str">
        <f>"1840"</f>
        <v>1840</v>
      </c>
      <c r="C201" s="12" t="s">
        <v>158</v>
      </c>
      <c r="D201" s="12" t="s">
        <v>337</v>
      </c>
      <c r="E201" s="11" t="str">
        <f>"01"</f>
        <v>01</v>
      </c>
      <c r="F201" s="11">
        <v>8</v>
      </c>
      <c r="G201" s="11" t="s">
        <v>14</v>
      </c>
      <c r="H201" s="11"/>
      <c r="I201" s="11" t="s">
        <v>17</v>
      </c>
      <c r="J201" s="10" t="s">
        <v>473</v>
      </c>
      <c r="K201" s="13" t="s">
        <v>336</v>
      </c>
      <c r="L201" s="11">
        <v>2016</v>
      </c>
      <c r="M201" s="11" t="s">
        <v>28</v>
      </c>
      <c r="N201" s="11" t="s">
        <v>23</v>
      </c>
    </row>
    <row r="202" spans="1:14" ht="72">
      <c r="A202" s="11" t="str">
        <f>"2023-02-02"</f>
        <v>2023-02-02</v>
      </c>
      <c r="B202" s="11" t="str">
        <f>"1930"</f>
        <v>1930</v>
      </c>
      <c r="C202" s="12" t="s">
        <v>338</v>
      </c>
      <c r="D202" s="12" t="s">
        <v>340</v>
      </c>
      <c r="E202" s="11" t="str">
        <f>"02"</f>
        <v>02</v>
      </c>
      <c r="F202" s="11">
        <v>3</v>
      </c>
      <c r="G202" s="11" t="s">
        <v>14</v>
      </c>
      <c r="H202" s="11" t="s">
        <v>125</v>
      </c>
      <c r="I202" s="11" t="s">
        <v>17</v>
      </c>
      <c r="J202" s="10" t="s">
        <v>475</v>
      </c>
      <c r="K202" s="13" t="s">
        <v>339</v>
      </c>
      <c r="L202" s="11">
        <v>2018</v>
      </c>
      <c r="M202" s="11" t="s">
        <v>18</v>
      </c>
      <c r="N202" s="11" t="s">
        <v>23</v>
      </c>
    </row>
    <row r="203" spans="1:14" ht="72">
      <c r="A203" s="11" t="str">
        <f>"2023-02-02"</f>
        <v>2023-02-02</v>
      </c>
      <c r="B203" s="11" t="str">
        <f>"2030"</f>
        <v>2030</v>
      </c>
      <c r="C203" s="12" t="s">
        <v>341</v>
      </c>
      <c r="D203" s="12"/>
      <c r="E203" s="11" t="str">
        <f>"01"</f>
        <v>01</v>
      </c>
      <c r="F203" s="11">
        <v>1</v>
      </c>
      <c r="G203" s="11" t="s">
        <v>231</v>
      </c>
      <c r="H203" s="11" t="s">
        <v>342</v>
      </c>
      <c r="I203" s="11" t="s">
        <v>17</v>
      </c>
      <c r="J203" s="10" t="s">
        <v>480</v>
      </c>
      <c r="K203" s="13" t="s">
        <v>343</v>
      </c>
      <c r="L203" s="11">
        <v>2021</v>
      </c>
      <c r="M203" s="11" t="s">
        <v>95</v>
      </c>
      <c r="N203" s="11" t="s">
        <v>23</v>
      </c>
    </row>
    <row r="204" spans="1:14" ht="72">
      <c r="A204" s="11" t="str">
        <f>"2023-02-02"</f>
        <v>2023-02-02</v>
      </c>
      <c r="B204" s="11" t="str">
        <f>"2125"</f>
        <v>2125</v>
      </c>
      <c r="C204" s="12" t="s">
        <v>344</v>
      </c>
      <c r="D204" s="12" t="s">
        <v>95</v>
      </c>
      <c r="E204" s="11" t="str">
        <f>" "</f>
        <v> </v>
      </c>
      <c r="F204" s="11">
        <v>0</v>
      </c>
      <c r="G204" s="11" t="s">
        <v>231</v>
      </c>
      <c r="H204" s="11" t="s">
        <v>345</v>
      </c>
      <c r="I204" s="11" t="s">
        <v>17</v>
      </c>
      <c r="J204" s="10" t="s">
        <v>471</v>
      </c>
      <c r="K204" s="13" t="s">
        <v>346</v>
      </c>
      <c r="L204" s="11">
        <v>2009</v>
      </c>
      <c r="M204" s="11" t="s">
        <v>18</v>
      </c>
      <c r="N204" s="11"/>
    </row>
    <row r="205" spans="1:13" ht="72">
      <c r="A205" s="2" t="str">
        <f>"2023-02-02"</f>
        <v>2023-02-02</v>
      </c>
      <c r="B205" s="2" t="str">
        <f>"2315"</f>
        <v>2315</v>
      </c>
      <c r="C205" s="1" t="s">
        <v>347</v>
      </c>
      <c r="E205" s="2" t="str">
        <f>" "</f>
        <v> </v>
      </c>
      <c r="F205" s="2">
        <v>0</v>
      </c>
      <c r="G205" s="2" t="s">
        <v>231</v>
      </c>
      <c r="H205" s="2" t="s">
        <v>348</v>
      </c>
      <c r="I205" s="2" t="s">
        <v>17</v>
      </c>
      <c r="J205" s="9"/>
      <c r="K205" s="3" t="s">
        <v>349</v>
      </c>
      <c r="L205" s="2">
        <v>2018</v>
      </c>
      <c r="M205" s="2" t="s">
        <v>18</v>
      </c>
    </row>
    <row r="206" spans="1:13" ht="43.5">
      <c r="A206" s="2" t="str">
        <f>"2023-02-02"</f>
        <v>2023-02-02</v>
      </c>
      <c r="B206" s="2" t="str">
        <f>"2330"</f>
        <v>2330</v>
      </c>
      <c r="C206" s="1" t="s">
        <v>350</v>
      </c>
      <c r="D206" s="1" t="s">
        <v>353</v>
      </c>
      <c r="E206" s="2" t="str">
        <f>"02"</f>
        <v>02</v>
      </c>
      <c r="F206" s="2">
        <v>1</v>
      </c>
      <c r="G206" s="2" t="s">
        <v>14</v>
      </c>
      <c r="H206" s="2" t="s">
        <v>351</v>
      </c>
      <c r="I206" s="2" t="s">
        <v>17</v>
      </c>
      <c r="J206" s="9"/>
      <c r="K206" s="3" t="s">
        <v>352</v>
      </c>
      <c r="L206" s="2">
        <v>2020</v>
      </c>
      <c r="M206" s="2" t="s">
        <v>18</v>
      </c>
    </row>
    <row r="207" spans="1:13" ht="57.75">
      <c r="A207" s="2" t="str">
        <f>"2023-02-02"</f>
        <v>2023-02-02</v>
      </c>
      <c r="B207" s="2" t="str">
        <f>"2400"</f>
        <v>2400</v>
      </c>
      <c r="C207" s="1" t="s">
        <v>13</v>
      </c>
      <c r="E207" s="2" t="str">
        <f>"03"</f>
        <v>03</v>
      </c>
      <c r="F207" s="2">
        <v>1</v>
      </c>
      <c r="G207" s="2" t="s">
        <v>14</v>
      </c>
      <c r="H207" s="2" t="s">
        <v>354</v>
      </c>
      <c r="I207" s="2" t="s">
        <v>17</v>
      </c>
      <c r="J207" s="9"/>
      <c r="K207" s="3" t="s">
        <v>355</v>
      </c>
      <c r="L207" s="2">
        <v>2012</v>
      </c>
      <c r="M207" s="2" t="s">
        <v>18</v>
      </c>
    </row>
    <row r="208" spans="1:13" ht="57.75">
      <c r="A208" s="2" t="str">
        <f>"2023-02-02"</f>
        <v>2023-02-02</v>
      </c>
      <c r="B208" s="2" t="str">
        <f>"2500"</f>
        <v>2500</v>
      </c>
      <c r="C208" s="1" t="s">
        <v>13</v>
      </c>
      <c r="E208" s="2" t="str">
        <f>"03"</f>
        <v>03</v>
      </c>
      <c r="F208" s="2">
        <v>1</v>
      </c>
      <c r="G208" s="2" t="s">
        <v>14</v>
      </c>
      <c r="H208" s="2" t="s">
        <v>354</v>
      </c>
      <c r="I208" s="2" t="s">
        <v>17</v>
      </c>
      <c r="J208" s="9"/>
      <c r="K208" s="3" t="s">
        <v>355</v>
      </c>
      <c r="L208" s="2">
        <v>2012</v>
      </c>
      <c r="M208" s="2" t="s">
        <v>18</v>
      </c>
    </row>
    <row r="209" spans="1:13" ht="57.75">
      <c r="A209" s="2" t="str">
        <f>"2023-02-02"</f>
        <v>2023-02-02</v>
      </c>
      <c r="B209" s="2" t="str">
        <f>"2600"</f>
        <v>2600</v>
      </c>
      <c r="C209" s="1" t="s">
        <v>13</v>
      </c>
      <c r="E209" s="2" t="str">
        <f>"03"</f>
        <v>03</v>
      </c>
      <c r="F209" s="2">
        <v>1</v>
      </c>
      <c r="G209" s="2" t="s">
        <v>14</v>
      </c>
      <c r="H209" s="2" t="s">
        <v>354</v>
      </c>
      <c r="I209" s="2" t="s">
        <v>17</v>
      </c>
      <c r="J209" s="9"/>
      <c r="K209" s="3" t="s">
        <v>355</v>
      </c>
      <c r="L209" s="2">
        <v>2012</v>
      </c>
      <c r="M209" s="2" t="s">
        <v>18</v>
      </c>
    </row>
    <row r="210" spans="1:13" ht="57.75">
      <c r="A210" s="2" t="str">
        <f>"2023-02-02"</f>
        <v>2023-02-02</v>
      </c>
      <c r="B210" s="2" t="str">
        <f>"2700"</f>
        <v>2700</v>
      </c>
      <c r="C210" s="1" t="s">
        <v>13</v>
      </c>
      <c r="E210" s="2" t="str">
        <f>"03"</f>
        <v>03</v>
      </c>
      <c r="F210" s="2">
        <v>1</v>
      </c>
      <c r="G210" s="2" t="s">
        <v>14</v>
      </c>
      <c r="H210" s="2" t="s">
        <v>354</v>
      </c>
      <c r="I210" s="2" t="s">
        <v>17</v>
      </c>
      <c r="J210" s="9"/>
      <c r="K210" s="3" t="s">
        <v>355</v>
      </c>
      <c r="L210" s="2">
        <v>2012</v>
      </c>
      <c r="M210" s="2" t="s">
        <v>18</v>
      </c>
    </row>
    <row r="211" spans="1:13" ht="57.75">
      <c r="A211" s="2" t="str">
        <f>"2023-02-02"</f>
        <v>2023-02-02</v>
      </c>
      <c r="B211" s="2" t="str">
        <f>"2800"</f>
        <v>2800</v>
      </c>
      <c r="C211" s="1" t="s">
        <v>13</v>
      </c>
      <c r="E211" s="2" t="str">
        <f>"03"</f>
        <v>03</v>
      </c>
      <c r="F211" s="2">
        <v>1</v>
      </c>
      <c r="G211" s="2" t="s">
        <v>14</v>
      </c>
      <c r="H211" s="2" t="s">
        <v>354</v>
      </c>
      <c r="I211" s="2" t="s">
        <v>17</v>
      </c>
      <c r="J211" s="9"/>
      <c r="K211" s="3" t="s">
        <v>355</v>
      </c>
      <c r="L211" s="2">
        <v>2012</v>
      </c>
      <c r="M211" s="2" t="s">
        <v>18</v>
      </c>
    </row>
    <row r="212" spans="1:13" ht="57.75">
      <c r="A212" s="2" t="str">
        <f>"2023-02-03"</f>
        <v>2023-02-03</v>
      </c>
      <c r="B212" s="2" t="str">
        <f>"0500"</f>
        <v>0500</v>
      </c>
      <c r="C212" s="1" t="s">
        <v>13</v>
      </c>
      <c r="E212" s="2" t="str">
        <f>"03"</f>
        <v>03</v>
      </c>
      <c r="F212" s="2">
        <v>1</v>
      </c>
      <c r="G212" s="2" t="s">
        <v>14</v>
      </c>
      <c r="H212" s="2" t="s">
        <v>354</v>
      </c>
      <c r="I212" s="2" t="s">
        <v>17</v>
      </c>
      <c r="J212" s="9"/>
      <c r="K212" s="3" t="s">
        <v>355</v>
      </c>
      <c r="L212" s="2">
        <v>2012</v>
      </c>
      <c r="M212" s="2" t="s">
        <v>18</v>
      </c>
    </row>
    <row r="213" spans="1:13" ht="28.5">
      <c r="A213" s="2" t="str">
        <f>"2023-02-03"</f>
        <v>2023-02-03</v>
      </c>
      <c r="B213" s="2" t="str">
        <f>"0600"</f>
        <v>0600</v>
      </c>
      <c r="C213" s="1" t="s">
        <v>19</v>
      </c>
      <c r="D213" s="1" t="s">
        <v>356</v>
      </c>
      <c r="E213" s="2" t="str">
        <f>"02"</f>
        <v>02</v>
      </c>
      <c r="F213" s="2">
        <v>4</v>
      </c>
      <c r="G213" s="2" t="s">
        <v>14</v>
      </c>
      <c r="I213" s="2" t="s">
        <v>17</v>
      </c>
      <c r="J213" s="9"/>
      <c r="K213" s="3" t="s">
        <v>21</v>
      </c>
      <c r="L213" s="2">
        <v>2019</v>
      </c>
      <c r="M213" s="2" t="s">
        <v>18</v>
      </c>
    </row>
    <row r="214" spans="1:13" ht="28.5">
      <c r="A214" s="2" t="str">
        <f>"2023-02-03"</f>
        <v>2023-02-03</v>
      </c>
      <c r="B214" s="2" t="str">
        <f>"0625"</f>
        <v>0625</v>
      </c>
      <c r="C214" s="1" t="s">
        <v>19</v>
      </c>
      <c r="D214" s="1" t="s">
        <v>357</v>
      </c>
      <c r="E214" s="2" t="str">
        <f>"02"</f>
        <v>02</v>
      </c>
      <c r="F214" s="2">
        <v>5</v>
      </c>
      <c r="G214" s="2" t="s">
        <v>20</v>
      </c>
      <c r="I214" s="2" t="s">
        <v>17</v>
      </c>
      <c r="J214" s="9"/>
      <c r="K214" s="3" t="s">
        <v>21</v>
      </c>
      <c r="L214" s="2">
        <v>2019</v>
      </c>
      <c r="M214" s="2" t="s">
        <v>18</v>
      </c>
    </row>
    <row r="215" spans="1:13" ht="43.5">
      <c r="A215" s="2" t="str">
        <f>"2023-02-03"</f>
        <v>2023-02-03</v>
      </c>
      <c r="B215" s="2" t="str">
        <f>"0650"</f>
        <v>0650</v>
      </c>
      <c r="C215" s="1" t="s">
        <v>25</v>
      </c>
      <c r="D215" s="1" t="s">
        <v>359</v>
      </c>
      <c r="E215" s="2" t="str">
        <f>"01"</f>
        <v>01</v>
      </c>
      <c r="F215" s="2">
        <v>9</v>
      </c>
      <c r="G215" s="2" t="s">
        <v>20</v>
      </c>
      <c r="I215" s="2" t="s">
        <v>17</v>
      </c>
      <c r="J215" s="9"/>
      <c r="K215" s="3" t="s">
        <v>358</v>
      </c>
      <c r="L215" s="2">
        <v>2018</v>
      </c>
      <c r="M215" s="2" t="s">
        <v>28</v>
      </c>
    </row>
    <row r="216" spans="1:13" ht="72">
      <c r="A216" s="2" t="str">
        <f>"2023-02-03"</f>
        <v>2023-02-03</v>
      </c>
      <c r="B216" s="2" t="str">
        <f>"0715"</f>
        <v>0715</v>
      </c>
      <c r="C216" s="1" t="s">
        <v>107</v>
      </c>
      <c r="D216" s="1" t="s">
        <v>361</v>
      </c>
      <c r="E216" s="2" t="str">
        <f>"01"</f>
        <v>01</v>
      </c>
      <c r="F216" s="2">
        <v>5</v>
      </c>
      <c r="G216" s="2" t="s">
        <v>20</v>
      </c>
      <c r="I216" s="2" t="s">
        <v>17</v>
      </c>
      <c r="J216" s="9"/>
      <c r="K216" s="3" t="s">
        <v>360</v>
      </c>
      <c r="L216" s="2">
        <v>2016</v>
      </c>
      <c r="M216" s="2" t="s">
        <v>18</v>
      </c>
    </row>
    <row r="217" spans="1:13" ht="57.75">
      <c r="A217" s="2" t="str">
        <f>"2023-02-03"</f>
        <v>2023-02-03</v>
      </c>
      <c r="B217" s="2" t="str">
        <f>"0730"</f>
        <v>0730</v>
      </c>
      <c r="C217" s="1" t="s">
        <v>32</v>
      </c>
      <c r="D217" s="1" t="s">
        <v>363</v>
      </c>
      <c r="E217" s="2" t="str">
        <f>"01"</f>
        <v>01</v>
      </c>
      <c r="F217" s="2">
        <v>6</v>
      </c>
      <c r="G217" s="2" t="s">
        <v>20</v>
      </c>
      <c r="I217" s="2" t="s">
        <v>17</v>
      </c>
      <c r="J217" s="9"/>
      <c r="K217" s="3" t="s">
        <v>362</v>
      </c>
      <c r="L217" s="2">
        <v>2009</v>
      </c>
      <c r="M217" s="2" t="s">
        <v>35</v>
      </c>
    </row>
    <row r="218" spans="1:13" ht="43.5">
      <c r="A218" s="2" t="str">
        <f>"2023-02-03"</f>
        <v>2023-02-03</v>
      </c>
      <c r="B218" s="2" t="str">
        <f>"0755"</f>
        <v>0755</v>
      </c>
      <c r="C218" s="1" t="s">
        <v>36</v>
      </c>
      <c r="D218" s="1" t="s">
        <v>365</v>
      </c>
      <c r="E218" s="2" t="str">
        <f>"02"</f>
        <v>02</v>
      </c>
      <c r="F218" s="2">
        <v>13</v>
      </c>
      <c r="G218" s="2" t="s">
        <v>20</v>
      </c>
      <c r="I218" s="2" t="s">
        <v>17</v>
      </c>
      <c r="J218" s="9"/>
      <c r="K218" s="3" t="s">
        <v>364</v>
      </c>
      <c r="L218" s="2">
        <v>2020</v>
      </c>
      <c r="M218" s="2" t="s">
        <v>28</v>
      </c>
    </row>
    <row r="219" spans="1:13" ht="72">
      <c r="A219" s="2" t="str">
        <f>"2023-02-03"</f>
        <v>2023-02-03</v>
      </c>
      <c r="B219" s="2" t="str">
        <f>"0805"</f>
        <v>0805</v>
      </c>
      <c r="C219" s="1" t="s">
        <v>39</v>
      </c>
      <c r="D219" s="1" t="s">
        <v>367</v>
      </c>
      <c r="E219" s="2" t="str">
        <f>"01"</f>
        <v>01</v>
      </c>
      <c r="F219" s="2">
        <v>23</v>
      </c>
      <c r="G219" s="2" t="s">
        <v>20</v>
      </c>
      <c r="I219" s="2" t="s">
        <v>17</v>
      </c>
      <c r="J219" s="9"/>
      <c r="K219" s="3" t="s">
        <v>366</v>
      </c>
      <c r="L219" s="2">
        <v>2020</v>
      </c>
      <c r="M219" s="2" t="s">
        <v>28</v>
      </c>
    </row>
    <row r="220" spans="1:13" ht="57.75">
      <c r="A220" s="2" t="str">
        <f>"2023-02-03"</f>
        <v>2023-02-03</v>
      </c>
      <c r="B220" s="2" t="str">
        <f>"0815"</f>
        <v>0815</v>
      </c>
      <c r="C220" s="1" t="s">
        <v>42</v>
      </c>
      <c r="D220" s="1" t="s">
        <v>369</v>
      </c>
      <c r="E220" s="2" t="str">
        <f>"01"</f>
        <v>01</v>
      </c>
      <c r="F220" s="2">
        <v>9</v>
      </c>
      <c r="G220" s="2" t="s">
        <v>20</v>
      </c>
      <c r="I220" s="2" t="s">
        <v>17</v>
      </c>
      <c r="J220" s="9"/>
      <c r="K220" s="3" t="s">
        <v>368</v>
      </c>
      <c r="L220" s="2">
        <v>2020</v>
      </c>
      <c r="M220" s="2" t="s">
        <v>45</v>
      </c>
    </row>
    <row r="221" spans="1:14" ht="72">
      <c r="A221" s="2" t="str">
        <f>"2023-02-03"</f>
        <v>2023-02-03</v>
      </c>
      <c r="B221" s="2" t="str">
        <f>"0820"</f>
        <v>0820</v>
      </c>
      <c r="C221" s="1" t="s">
        <v>46</v>
      </c>
      <c r="D221" s="1" t="s">
        <v>147</v>
      </c>
      <c r="E221" s="2" t="str">
        <f>"02"</f>
        <v>02</v>
      </c>
      <c r="F221" s="2">
        <v>26</v>
      </c>
      <c r="G221" s="2" t="s">
        <v>14</v>
      </c>
      <c r="I221" s="2" t="s">
        <v>17</v>
      </c>
      <c r="J221" s="9"/>
      <c r="K221" s="3" t="s">
        <v>146</v>
      </c>
      <c r="L221" s="2">
        <v>1987</v>
      </c>
      <c r="M221" s="2" t="s">
        <v>48</v>
      </c>
      <c r="N221" s="2" t="s">
        <v>23</v>
      </c>
    </row>
    <row r="222" spans="1:13" ht="72">
      <c r="A222" s="2" t="str">
        <f>"2023-02-03"</f>
        <v>2023-02-03</v>
      </c>
      <c r="B222" s="2" t="str">
        <f>"0845"</f>
        <v>0845</v>
      </c>
      <c r="C222" s="1" t="s">
        <v>49</v>
      </c>
      <c r="D222" s="1" t="s">
        <v>371</v>
      </c>
      <c r="E222" s="2" t="str">
        <f>"02"</f>
        <v>02</v>
      </c>
      <c r="F222" s="2">
        <v>1</v>
      </c>
      <c r="G222" s="2" t="s">
        <v>20</v>
      </c>
      <c r="H222" s="2" t="s">
        <v>125</v>
      </c>
      <c r="I222" s="2" t="s">
        <v>17</v>
      </c>
      <c r="J222" s="9"/>
      <c r="K222" s="3" t="s">
        <v>370</v>
      </c>
      <c r="L222" s="2">
        <v>2014</v>
      </c>
      <c r="M222" s="2" t="s">
        <v>18</v>
      </c>
    </row>
    <row r="223" spans="1:13" ht="57.75">
      <c r="A223" s="2" t="str">
        <f>"2023-02-03"</f>
        <v>2023-02-03</v>
      </c>
      <c r="B223" s="2" t="str">
        <f>"0910"</f>
        <v>0910</v>
      </c>
      <c r="C223" s="1" t="s">
        <v>49</v>
      </c>
      <c r="D223" s="1" t="s">
        <v>373</v>
      </c>
      <c r="E223" s="2" t="str">
        <f>"02"</f>
        <v>02</v>
      </c>
      <c r="F223" s="2">
        <v>10</v>
      </c>
      <c r="G223" s="2" t="s">
        <v>14</v>
      </c>
      <c r="I223" s="2" t="s">
        <v>17</v>
      </c>
      <c r="J223" s="9"/>
      <c r="K223" s="3" t="s">
        <v>372</v>
      </c>
      <c r="L223" s="2">
        <v>2014</v>
      </c>
      <c r="M223" s="2" t="s">
        <v>18</v>
      </c>
    </row>
    <row r="224" spans="1:13" ht="43.5">
      <c r="A224" s="2" t="str">
        <f>"2023-02-03"</f>
        <v>2023-02-03</v>
      </c>
      <c r="B224" s="2" t="str">
        <f>"0935"</f>
        <v>0935</v>
      </c>
      <c r="C224" s="1" t="s">
        <v>55</v>
      </c>
      <c r="D224" s="1" t="s">
        <v>461</v>
      </c>
      <c r="E224" s="2" t="str">
        <f>"03"</f>
        <v>03</v>
      </c>
      <c r="F224" s="2">
        <v>10</v>
      </c>
      <c r="G224" s="2" t="s">
        <v>20</v>
      </c>
      <c r="I224" s="2" t="s">
        <v>17</v>
      </c>
      <c r="J224" s="9"/>
      <c r="K224" s="3" t="s">
        <v>374</v>
      </c>
      <c r="L224" s="2">
        <v>2019</v>
      </c>
      <c r="M224" s="2" t="s">
        <v>28</v>
      </c>
    </row>
    <row r="225" spans="1:14" ht="72">
      <c r="A225" s="2" t="str">
        <f>"2023-02-03"</f>
        <v>2023-02-03</v>
      </c>
      <c r="B225" s="2" t="str">
        <f>"1000"</f>
        <v>1000</v>
      </c>
      <c r="C225" s="1" t="s">
        <v>158</v>
      </c>
      <c r="D225" s="1" t="s">
        <v>337</v>
      </c>
      <c r="E225" s="2" t="str">
        <f>"01"</f>
        <v>01</v>
      </c>
      <c r="F225" s="2">
        <v>8</v>
      </c>
      <c r="G225" s="2" t="s">
        <v>14</v>
      </c>
      <c r="I225" s="2" t="s">
        <v>17</v>
      </c>
      <c r="J225" s="9"/>
      <c r="K225" s="3" t="s">
        <v>336</v>
      </c>
      <c r="L225" s="2">
        <v>2016</v>
      </c>
      <c r="M225" s="2" t="s">
        <v>28</v>
      </c>
      <c r="N225" s="2" t="s">
        <v>23</v>
      </c>
    </row>
    <row r="226" spans="1:13" ht="14.25">
      <c r="A226" s="2" t="str">
        <f>"2023-02-03"</f>
        <v>2023-02-03</v>
      </c>
      <c r="B226" s="2" t="str">
        <f>"1050"</f>
        <v>1050</v>
      </c>
      <c r="C226" s="1" t="s">
        <v>256</v>
      </c>
      <c r="D226" s="1" t="s">
        <v>375</v>
      </c>
      <c r="E226" s="2" t="str">
        <f>"01"</f>
        <v>01</v>
      </c>
      <c r="F226" s="2">
        <v>3</v>
      </c>
      <c r="J226" s="9"/>
      <c r="K226" s="3" t="s">
        <v>457</v>
      </c>
      <c r="L226" s="2">
        <v>2022</v>
      </c>
      <c r="M226" s="2" t="s">
        <v>18</v>
      </c>
    </row>
    <row r="227" spans="1:14" ht="72">
      <c r="A227" s="2" t="str">
        <f>"2023-02-03"</f>
        <v>2023-02-03</v>
      </c>
      <c r="B227" s="2" t="str">
        <f>"1100"</f>
        <v>1100</v>
      </c>
      <c r="C227" s="1" t="s">
        <v>338</v>
      </c>
      <c r="D227" s="1" t="s">
        <v>340</v>
      </c>
      <c r="E227" s="2" t="str">
        <f>"02"</f>
        <v>02</v>
      </c>
      <c r="F227" s="2">
        <v>3</v>
      </c>
      <c r="G227" s="2" t="s">
        <v>14</v>
      </c>
      <c r="H227" s="2" t="s">
        <v>125</v>
      </c>
      <c r="I227" s="2" t="s">
        <v>17</v>
      </c>
      <c r="J227" s="9"/>
      <c r="K227" s="3" t="s">
        <v>339</v>
      </c>
      <c r="L227" s="2">
        <v>2018</v>
      </c>
      <c r="M227" s="2" t="s">
        <v>18</v>
      </c>
      <c r="N227" s="2" t="s">
        <v>23</v>
      </c>
    </row>
    <row r="228" spans="1:13" ht="87">
      <c r="A228" s="2" t="str">
        <f>"2023-02-03"</f>
        <v>2023-02-03</v>
      </c>
      <c r="B228" s="2" t="str">
        <f>"1200"</f>
        <v>1200</v>
      </c>
      <c r="C228" s="1" t="s">
        <v>376</v>
      </c>
      <c r="E228" s="2" t="str">
        <f>"2021"</f>
        <v>2021</v>
      </c>
      <c r="F228" s="2">
        <v>1</v>
      </c>
      <c r="G228" s="2" t="s">
        <v>20</v>
      </c>
      <c r="I228" s="2" t="s">
        <v>17</v>
      </c>
      <c r="J228" s="9"/>
      <c r="K228" s="3" t="s">
        <v>377</v>
      </c>
      <c r="L228" s="2">
        <v>0</v>
      </c>
      <c r="M228" s="2" t="s">
        <v>18</v>
      </c>
    </row>
    <row r="229" spans="1:13" ht="57.75">
      <c r="A229" s="2" t="str">
        <f>"2023-02-03"</f>
        <v>2023-02-03</v>
      </c>
      <c r="B229" s="2" t="str">
        <f>"1300"</f>
        <v>1300</v>
      </c>
      <c r="C229" s="1" t="s">
        <v>378</v>
      </c>
      <c r="E229" s="2" t="str">
        <f>"2022"</f>
        <v>2022</v>
      </c>
      <c r="F229" s="2">
        <v>0</v>
      </c>
      <c r="G229" s="2" t="s">
        <v>20</v>
      </c>
      <c r="I229" s="2" t="s">
        <v>17</v>
      </c>
      <c r="J229" s="9"/>
      <c r="K229" s="3" t="s">
        <v>379</v>
      </c>
      <c r="L229" s="2">
        <v>2022</v>
      </c>
      <c r="M229" s="2" t="s">
        <v>18</v>
      </c>
    </row>
    <row r="230" spans="1:13" ht="57.75">
      <c r="A230" s="2" t="str">
        <f>"2023-02-03"</f>
        <v>2023-02-03</v>
      </c>
      <c r="B230" s="2" t="str">
        <f>"1400"</f>
        <v>1400</v>
      </c>
      <c r="C230" s="1" t="s">
        <v>127</v>
      </c>
      <c r="E230" s="2" t="str">
        <f>"04"</f>
        <v>04</v>
      </c>
      <c r="F230" s="2">
        <v>94</v>
      </c>
      <c r="G230" s="2" t="s">
        <v>14</v>
      </c>
      <c r="H230" s="2" t="s">
        <v>15</v>
      </c>
      <c r="I230" s="2" t="s">
        <v>17</v>
      </c>
      <c r="J230" s="9"/>
      <c r="K230" s="3" t="s">
        <v>380</v>
      </c>
      <c r="L230" s="2">
        <v>2022</v>
      </c>
      <c r="M230" s="2" t="s">
        <v>100</v>
      </c>
    </row>
    <row r="231" spans="1:13" ht="57.75">
      <c r="A231" s="2" t="str">
        <f>"2023-02-03"</f>
        <v>2023-02-03</v>
      </c>
      <c r="B231" s="2" t="str">
        <f>"1430"</f>
        <v>1430</v>
      </c>
      <c r="C231" s="1" t="s">
        <v>130</v>
      </c>
      <c r="D231" s="1" t="s">
        <v>382</v>
      </c>
      <c r="E231" s="2" t="str">
        <f>"02"</f>
        <v>02</v>
      </c>
      <c r="F231" s="2">
        <v>65</v>
      </c>
      <c r="G231" s="2" t="s">
        <v>20</v>
      </c>
      <c r="I231" s="2" t="s">
        <v>17</v>
      </c>
      <c r="J231" s="9"/>
      <c r="K231" s="3" t="s">
        <v>381</v>
      </c>
      <c r="L231" s="2">
        <v>0</v>
      </c>
      <c r="M231" s="2" t="s">
        <v>18</v>
      </c>
    </row>
    <row r="232" spans="1:13" ht="87">
      <c r="A232" s="2" t="str">
        <f>"2023-02-03"</f>
        <v>2023-02-03</v>
      </c>
      <c r="B232" s="2" t="str">
        <f>"1500"</f>
        <v>1500</v>
      </c>
      <c r="C232" s="1" t="s">
        <v>49</v>
      </c>
      <c r="D232" s="1" t="s">
        <v>119</v>
      </c>
      <c r="E232" s="2" t="str">
        <f>"02"</f>
        <v>02</v>
      </c>
      <c r="F232" s="2">
        <v>7</v>
      </c>
      <c r="G232" s="2" t="s">
        <v>20</v>
      </c>
      <c r="I232" s="2" t="s">
        <v>17</v>
      </c>
      <c r="J232" s="9"/>
      <c r="K232" s="3" t="s">
        <v>118</v>
      </c>
      <c r="L232" s="2">
        <v>2014</v>
      </c>
      <c r="M232" s="2" t="s">
        <v>18</v>
      </c>
    </row>
    <row r="233" spans="1:13" ht="57.75">
      <c r="A233" s="2" t="str">
        <f>"2023-02-03"</f>
        <v>2023-02-03</v>
      </c>
      <c r="B233" s="2" t="str">
        <f>"1525"</f>
        <v>1525</v>
      </c>
      <c r="C233" s="1" t="s">
        <v>383</v>
      </c>
      <c r="D233" s="1" t="s">
        <v>383</v>
      </c>
      <c r="E233" s="2" t="str">
        <f>"01"</f>
        <v>01</v>
      </c>
      <c r="F233" s="2">
        <v>4</v>
      </c>
      <c r="G233" s="2" t="s">
        <v>20</v>
      </c>
      <c r="I233" s="2" t="s">
        <v>17</v>
      </c>
      <c r="J233" s="9"/>
      <c r="K233" s="3" t="s">
        <v>384</v>
      </c>
      <c r="L233" s="2">
        <v>0</v>
      </c>
      <c r="M233" s="2" t="s">
        <v>95</v>
      </c>
    </row>
    <row r="234" spans="1:13" ht="72">
      <c r="A234" s="2" t="str">
        <f>"2023-02-03"</f>
        <v>2023-02-03</v>
      </c>
      <c r="B234" s="2" t="str">
        <f>"1540"</f>
        <v>1540</v>
      </c>
      <c r="C234" s="1" t="s">
        <v>39</v>
      </c>
      <c r="D234" s="1" t="s">
        <v>386</v>
      </c>
      <c r="E234" s="2" t="str">
        <f>"01"</f>
        <v>01</v>
      </c>
      <c r="F234" s="2">
        <v>11</v>
      </c>
      <c r="G234" s="2" t="s">
        <v>20</v>
      </c>
      <c r="I234" s="2" t="s">
        <v>17</v>
      </c>
      <c r="J234" s="9"/>
      <c r="K234" s="3" t="s">
        <v>385</v>
      </c>
      <c r="L234" s="2">
        <v>2020</v>
      </c>
      <c r="M234" s="2" t="s">
        <v>28</v>
      </c>
    </row>
    <row r="235" spans="1:13" ht="57.75">
      <c r="A235" s="2" t="str">
        <f>"2023-02-03"</f>
        <v>2023-02-03</v>
      </c>
      <c r="B235" s="2" t="str">
        <f>"1555"</f>
        <v>1555</v>
      </c>
      <c r="C235" s="1" t="s">
        <v>323</v>
      </c>
      <c r="D235" s="1" t="s">
        <v>388</v>
      </c>
      <c r="E235" s="2" t="str">
        <f>"01"</f>
        <v>01</v>
      </c>
      <c r="F235" s="2">
        <v>4</v>
      </c>
      <c r="G235" s="2" t="s">
        <v>20</v>
      </c>
      <c r="I235" s="2" t="s">
        <v>17</v>
      </c>
      <c r="J235" s="9"/>
      <c r="K235" s="3" t="s">
        <v>387</v>
      </c>
      <c r="L235" s="2">
        <v>2021</v>
      </c>
      <c r="M235" s="2" t="s">
        <v>142</v>
      </c>
    </row>
    <row r="236" spans="1:14" ht="43.5">
      <c r="A236" s="2" t="str">
        <f>"2023-02-03"</f>
        <v>2023-02-03</v>
      </c>
      <c r="B236" s="2" t="str">
        <f>"1600"</f>
        <v>1600</v>
      </c>
      <c r="C236" s="1" t="s">
        <v>143</v>
      </c>
      <c r="D236" s="1" t="s">
        <v>390</v>
      </c>
      <c r="E236" s="2" t="str">
        <f>"01"</f>
        <v>01</v>
      </c>
      <c r="F236" s="2">
        <v>5</v>
      </c>
      <c r="G236" s="2" t="s">
        <v>14</v>
      </c>
      <c r="H236" s="2" t="s">
        <v>125</v>
      </c>
      <c r="I236" s="2" t="s">
        <v>17</v>
      </c>
      <c r="J236" s="9"/>
      <c r="K236" s="3" t="s">
        <v>389</v>
      </c>
      <c r="L236" s="2">
        <v>2017</v>
      </c>
      <c r="M236" s="2" t="s">
        <v>18</v>
      </c>
      <c r="N236" s="2" t="s">
        <v>23</v>
      </c>
    </row>
    <row r="237" spans="1:14" ht="43.5">
      <c r="A237" s="2" t="str">
        <f>"2023-02-03"</f>
        <v>2023-02-03</v>
      </c>
      <c r="B237" s="2" t="str">
        <f>"1630"</f>
        <v>1630</v>
      </c>
      <c r="C237" s="1" t="s">
        <v>46</v>
      </c>
      <c r="D237" s="1" t="s">
        <v>460</v>
      </c>
      <c r="E237" s="2" t="str">
        <f>"02"</f>
        <v>02</v>
      </c>
      <c r="F237" s="2">
        <v>25</v>
      </c>
      <c r="G237" s="2" t="s">
        <v>14</v>
      </c>
      <c r="I237" s="2" t="s">
        <v>17</v>
      </c>
      <c r="J237" s="9"/>
      <c r="K237" s="3" t="s">
        <v>306</v>
      </c>
      <c r="L237" s="2">
        <v>1987</v>
      </c>
      <c r="M237" s="2" t="s">
        <v>48</v>
      </c>
      <c r="N237" s="2" t="s">
        <v>23</v>
      </c>
    </row>
    <row r="238" spans="1:13" ht="72">
      <c r="A238" s="2" t="str">
        <f>"2023-02-03"</f>
        <v>2023-02-03</v>
      </c>
      <c r="B238" s="2" t="str">
        <f>"1700"</f>
        <v>1700</v>
      </c>
      <c r="C238" s="1" t="s">
        <v>391</v>
      </c>
      <c r="D238" s="1" t="s">
        <v>394</v>
      </c>
      <c r="E238" s="2" t="str">
        <f>"2018"</f>
        <v>2018</v>
      </c>
      <c r="F238" s="2">
        <v>16</v>
      </c>
      <c r="G238" s="2" t="s">
        <v>14</v>
      </c>
      <c r="H238" s="2" t="s">
        <v>392</v>
      </c>
      <c r="I238" s="2" t="s">
        <v>17</v>
      </c>
      <c r="J238" s="9"/>
      <c r="K238" s="3" t="s">
        <v>393</v>
      </c>
      <c r="L238" s="2">
        <v>2018</v>
      </c>
      <c r="M238" s="2" t="s">
        <v>18</v>
      </c>
    </row>
    <row r="239" spans="1:14" ht="57.75">
      <c r="A239" s="11" t="str">
        <f>"2023-02-03"</f>
        <v>2023-02-03</v>
      </c>
      <c r="B239" s="11" t="str">
        <f>"1730"</f>
        <v>1730</v>
      </c>
      <c r="C239" s="12" t="s">
        <v>395</v>
      </c>
      <c r="D239" s="12"/>
      <c r="E239" s="11" t="str">
        <f>"2023"</f>
        <v>2023</v>
      </c>
      <c r="F239" s="11">
        <v>3</v>
      </c>
      <c r="G239" s="11" t="s">
        <v>59</v>
      </c>
      <c r="H239" s="11"/>
      <c r="I239" s="11" t="s">
        <v>17</v>
      </c>
      <c r="J239" s="10" t="s">
        <v>481</v>
      </c>
      <c r="K239" s="13" t="s">
        <v>396</v>
      </c>
      <c r="L239" s="11">
        <v>2023</v>
      </c>
      <c r="M239" s="11" t="s">
        <v>18</v>
      </c>
      <c r="N239" s="11"/>
    </row>
    <row r="240" spans="1:13" ht="72">
      <c r="A240" s="2" t="str">
        <f>"2023-02-03"</f>
        <v>2023-02-03</v>
      </c>
      <c r="B240" s="2" t="str">
        <f>"1800"</f>
        <v>1800</v>
      </c>
      <c r="C240" s="1" t="s">
        <v>155</v>
      </c>
      <c r="D240" s="1" t="s">
        <v>335</v>
      </c>
      <c r="E240" s="2" t="str">
        <f>"2022"</f>
        <v>2022</v>
      </c>
      <c r="F240" s="2">
        <v>4</v>
      </c>
      <c r="G240" s="2" t="s">
        <v>20</v>
      </c>
      <c r="I240" s="2" t="s">
        <v>17</v>
      </c>
      <c r="J240" s="9"/>
      <c r="K240" s="3" t="s">
        <v>156</v>
      </c>
      <c r="L240" s="2">
        <v>2022</v>
      </c>
      <c r="M240" s="2" t="s">
        <v>18</v>
      </c>
    </row>
    <row r="241" spans="1:13" ht="72">
      <c r="A241" s="2" t="str">
        <f>"2023-02-03"</f>
        <v>2023-02-03</v>
      </c>
      <c r="B241" s="2" t="str">
        <f>"1830"</f>
        <v>1830</v>
      </c>
      <c r="C241" s="1" t="s">
        <v>155</v>
      </c>
      <c r="D241" s="1" t="s">
        <v>155</v>
      </c>
      <c r="E241" s="2" t="str">
        <f>"01"</f>
        <v>01</v>
      </c>
      <c r="F241" s="2">
        <v>0</v>
      </c>
      <c r="G241" s="2" t="s">
        <v>20</v>
      </c>
      <c r="I241" s="2" t="s">
        <v>17</v>
      </c>
      <c r="J241" s="9"/>
      <c r="K241" s="3" t="s">
        <v>397</v>
      </c>
      <c r="L241" s="2">
        <v>2019</v>
      </c>
      <c r="M241" s="2" t="s">
        <v>18</v>
      </c>
    </row>
    <row r="242" spans="1:14" ht="72">
      <c r="A242" s="11" t="str">
        <f>"2023-02-03"</f>
        <v>2023-02-03</v>
      </c>
      <c r="B242" s="11" t="str">
        <f>"1840"</f>
        <v>1840</v>
      </c>
      <c r="C242" s="12" t="s">
        <v>398</v>
      </c>
      <c r="D242" s="12" t="s">
        <v>400</v>
      </c>
      <c r="E242" s="11" t="str">
        <f>"01"</f>
        <v>01</v>
      </c>
      <c r="F242" s="11">
        <v>1</v>
      </c>
      <c r="G242" s="11" t="s">
        <v>14</v>
      </c>
      <c r="H242" s="11"/>
      <c r="I242" s="11" t="s">
        <v>17</v>
      </c>
      <c r="J242" s="10" t="s">
        <v>473</v>
      </c>
      <c r="K242" s="13" t="s">
        <v>399</v>
      </c>
      <c r="L242" s="11">
        <v>2015</v>
      </c>
      <c r="M242" s="11" t="s">
        <v>28</v>
      </c>
      <c r="N242" s="11" t="s">
        <v>23</v>
      </c>
    </row>
    <row r="243" spans="1:14" ht="72">
      <c r="A243" s="11" t="str">
        <f>"2023-02-03"</f>
        <v>2023-02-03</v>
      </c>
      <c r="B243" s="11" t="str">
        <f>"1930"</f>
        <v>1930</v>
      </c>
      <c r="C243" s="12" t="s">
        <v>401</v>
      </c>
      <c r="D243" s="12" t="s">
        <v>95</v>
      </c>
      <c r="E243" s="11" t="str">
        <f>" "</f>
        <v> </v>
      </c>
      <c r="F243" s="11">
        <v>0</v>
      </c>
      <c r="G243" s="11" t="s">
        <v>14</v>
      </c>
      <c r="H243" s="11"/>
      <c r="I243" s="11" t="s">
        <v>17</v>
      </c>
      <c r="J243" s="10" t="s">
        <v>474</v>
      </c>
      <c r="K243" s="13" t="s">
        <v>402</v>
      </c>
      <c r="L243" s="11">
        <v>2000</v>
      </c>
      <c r="M243" s="11" t="s">
        <v>18</v>
      </c>
      <c r="N243" s="11"/>
    </row>
    <row r="244" spans="1:14" ht="72">
      <c r="A244" s="11" t="str">
        <f>"2023-02-03"</f>
        <v>2023-02-03</v>
      </c>
      <c r="B244" s="11" t="str">
        <f>"2105"</f>
        <v>2105</v>
      </c>
      <c r="C244" s="12" t="s">
        <v>403</v>
      </c>
      <c r="D244" s="12"/>
      <c r="E244" s="11" t="str">
        <f>" "</f>
        <v> </v>
      </c>
      <c r="F244" s="11">
        <v>0</v>
      </c>
      <c r="G244" s="11"/>
      <c r="H244" s="11"/>
      <c r="I244" s="11"/>
      <c r="J244" s="10" t="s">
        <v>482</v>
      </c>
      <c r="K244" s="13" t="s">
        <v>462</v>
      </c>
      <c r="L244" s="11">
        <v>2021</v>
      </c>
      <c r="M244" s="11" t="s">
        <v>18</v>
      </c>
      <c r="N244" s="11"/>
    </row>
    <row r="245" spans="1:14" ht="72">
      <c r="A245" s="11" t="str">
        <f>"2023-02-03"</f>
        <v>2023-02-03</v>
      </c>
      <c r="B245" s="11" t="str">
        <f>"2115"</f>
        <v>2115</v>
      </c>
      <c r="C245" s="12" t="s">
        <v>404</v>
      </c>
      <c r="D245" s="12" t="s">
        <v>406</v>
      </c>
      <c r="E245" s="11" t="str">
        <f>"03"</f>
        <v>03</v>
      </c>
      <c r="F245" s="11">
        <v>6</v>
      </c>
      <c r="G245" s="11" t="s">
        <v>14</v>
      </c>
      <c r="H245" s="11"/>
      <c r="I245" s="11" t="s">
        <v>17</v>
      </c>
      <c r="J245" s="10" t="s">
        <v>475</v>
      </c>
      <c r="K245" s="13" t="s">
        <v>405</v>
      </c>
      <c r="L245" s="11">
        <v>2019</v>
      </c>
      <c r="M245" s="11" t="s">
        <v>18</v>
      </c>
      <c r="N245" s="11"/>
    </row>
    <row r="246" spans="1:14" ht="57.75">
      <c r="A246" s="11" t="str">
        <f>"2023-02-03"</f>
        <v>2023-02-03</v>
      </c>
      <c r="B246" s="11" t="str">
        <f>"2215"</f>
        <v>2215</v>
      </c>
      <c r="C246" s="12" t="s">
        <v>407</v>
      </c>
      <c r="D246" s="12"/>
      <c r="E246" s="11" t="str">
        <f>"00"</f>
        <v>00</v>
      </c>
      <c r="F246" s="11">
        <v>0</v>
      </c>
      <c r="G246" s="11" t="s">
        <v>231</v>
      </c>
      <c r="H246" s="11" t="s">
        <v>75</v>
      </c>
      <c r="I246" s="11" t="s">
        <v>17</v>
      </c>
      <c r="J246" s="10" t="s">
        <v>472</v>
      </c>
      <c r="K246" s="13" t="s">
        <v>408</v>
      </c>
      <c r="L246" s="11">
        <v>2019</v>
      </c>
      <c r="M246" s="11" t="s">
        <v>18</v>
      </c>
      <c r="N246" s="11"/>
    </row>
    <row r="247" spans="1:13" ht="87">
      <c r="A247" s="2" t="str">
        <f>"2023-02-03"</f>
        <v>2023-02-03</v>
      </c>
      <c r="B247" s="2" t="str">
        <f>"2355"</f>
        <v>2355</v>
      </c>
      <c r="C247" s="1" t="s">
        <v>279</v>
      </c>
      <c r="E247" s="2" t="str">
        <f>" "</f>
        <v> </v>
      </c>
      <c r="F247" s="2">
        <v>0</v>
      </c>
      <c r="G247" s="2" t="s">
        <v>20</v>
      </c>
      <c r="I247" s="2" t="s">
        <v>17</v>
      </c>
      <c r="J247" s="9"/>
      <c r="K247" s="3" t="s">
        <v>280</v>
      </c>
      <c r="L247" s="2">
        <v>2021</v>
      </c>
      <c r="M247" s="2" t="s">
        <v>18</v>
      </c>
    </row>
    <row r="248" spans="1:13" ht="57.75">
      <c r="A248" s="2" t="str">
        <f>"2023-02-03"</f>
        <v>2023-02-03</v>
      </c>
      <c r="B248" s="2" t="str">
        <f>"2400"</f>
        <v>2400</v>
      </c>
      <c r="C248" s="1" t="s">
        <v>13</v>
      </c>
      <c r="E248" s="2" t="str">
        <f>"03"</f>
        <v>03</v>
      </c>
      <c r="F248" s="2">
        <v>2</v>
      </c>
      <c r="G248" s="2" t="s">
        <v>14</v>
      </c>
      <c r="H248" s="2" t="s">
        <v>354</v>
      </c>
      <c r="I248" s="2" t="s">
        <v>17</v>
      </c>
      <c r="J248" s="9"/>
      <c r="K248" s="3" t="s">
        <v>355</v>
      </c>
      <c r="L248" s="2">
        <v>2012</v>
      </c>
      <c r="M248" s="2" t="s">
        <v>18</v>
      </c>
    </row>
    <row r="249" spans="1:13" ht="57.75">
      <c r="A249" s="2" t="str">
        <f>"2023-02-03"</f>
        <v>2023-02-03</v>
      </c>
      <c r="B249" s="2" t="str">
        <f>"2500"</f>
        <v>2500</v>
      </c>
      <c r="C249" s="1" t="s">
        <v>13</v>
      </c>
      <c r="E249" s="2" t="str">
        <f>"03"</f>
        <v>03</v>
      </c>
      <c r="F249" s="2">
        <v>2</v>
      </c>
      <c r="G249" s="2" t="s">
        <v>14</v>
      </c>
      <c r="H249" s="2" t="s">
        <v>354</v>
      </c>
      <c r="I249" s="2" t="s">
        <v>17</v>
      </c>
      <c r="J249" s="9"/>
      <c r="K249" s="3" t="s">
        <v>355</v>
      </c>
      <c r="L249" s="2">
        <v>2012</v>
      </c>
      <c r="M249" s="2" t="s">
        <v>18</v>
      </c>
    </row>
    <row r="250" spans="1:13" ht="57.75">
      <c r="A250" s="2" t="str">
        <f>"2023-02-03"</f>
        <v>2023-02-03</v>
      </c>
      <c r="B250" s="2" t="str">
        <f>"2600"</f>
        <v>2600</v>
      </c>
      <c r="C250" s="1" t="s">
        <v>13</v>
      </c>
      <c r="E250" s="2" t="str">
        <f>"03"</f>
        <v>03</v>
      </c>
      <c r="F250" s="2">
        <v>2</v>
      </c>
      <c r="G250" s="2" t="s">
        <v>14</v>
      </c>
      <c r="H250" s="2" t="s">
        <v>354</v>
      </c>
      <c r="I250" s="2" t="s">
        <v>17</v>
      </c>
      <c r="J250" s="9"/>
      <c r="K250" s="3" t="s">
        <v>355</v>
      </c>
      <c r="L250" s="2">
        <v>2012</v>
      </c>
      <c r="M250" s="2" t="s">
        <v>18</v>
      </c>
    </row>
    <row r="251" spans="1:13" ht="57.75">
      <c r="A251" s="2" t="str">
        <f>"2023-02-03"</f>
        <v>2023-02-03</v>
      </c>
      <c r="B251" s="2" t="str">
        <f>"2700"</f>
        <v>2700</v>
      </c>
      <c r="C251" s="1" t="s">
        <v>13</v>
      </c>
      <c r="E251" s="2" t="str">
        <f>"03"</f>
        <v>03</v>
      </c>
      <c r="F251" s="2">
        <v>2</v>
      </c>
      <c r="G251" s="2" t="s">
        <v>14</v>
      </c>
      <c r="H251" s="2" t="s">
        <v>354</v>
      </c>
      <c r="I251" s="2" t="s">
        <v>17</v>
      </c>
      <c r="J251" s="9"/>
      <c r="K251" s="3" t="s">
        <v>355</v>
      </c>
      <c r="L251" s="2">
        <v>2012</v>
      </c>
      <c r="M251" s="2" t="s">
        <v>18</v>
      </c>
    </row>
    <row r="252" spans="1:13" ht="57.75">
      <c r="A252" s="2" t="str">
        <f>"2023-02-03"</f>
        <v>2023-02-03</v>
      </c>
      <c r="B252" s="2" t="str">
        <f>"2800"</f>
        <v>2800</v>
      </c>
      <c r="C252" s="1" t="s">
        <v>13</v>
      </c>
      <c r="E252" s="2" t="str">
        <f>"03"</f>
        <v>03</v>
      </c>
      <c r="F252" s="2">
        <v>2</v>
      </c>
      <c r="G252" s="2" t="s">
        <v>14</v>
      </c>
      <c r="H252" s="2" t="s">
        <v>354</v>
      </c>
      <c r="I252" s="2" t="s">
        <v>17</v>
      </c>
      <c r="J252" s="9"/>
      <c r="K252" s="3" t="s">
        <v>355</v>
      </c>
      <c r="L252" s="2">
        <v>2012</v>
      </c>
      <c r="M252" s="2" t="s">
        <v>18</v>
      </c>
    </row>
    <row r="253" spans="1:13" ht="57.75">
      <c r="A253" s="2" t="str">
        <f>"2023-02-04"</f>
        <v>2023-02-04</v>
      </c>
      <c r="B253" s="2" t="str">
        <f>"0500"</f>
        <v>0500</v>
      </c>
      <c r="C253" s="1" t="s">
        <v>13</v>
      </c>
      <c r="E253" s="2" t="str">
        <f>"03"</f>
        <v>03</v>
      </c>
      <c r="F253" s="2">
        <v>2</v>
      </c>
      <c r="G253" s="2" t="s">
        <v>14</v>
      </c>
      <c r="H253" s="2" t="s">
        <v>354</v>
      </c>
      <c r="I253" s="2" t="s">
        <v>17</v>
      </c>
      <c r="J253" s="9"/>
      <c r="K253" s="3" t="s">
        <v>355</v>
      </c>
      <c r="L253" s="2">
        <v>2012</v>
      </c>
      <c r="M253" s="2" t="s">
        <v>18</v>
      </c>
    </row>
    <row r="254" spans="1:13" ht="28.5">
      <c r="A254" s="2" t="str">
        <f>"2023-02-04"</f>
        <v>2023-02-04</v>
      </c>
      <c r="B254" s="2" t="str">
        <f>"0600"</f>
        <v>0600</v>
      </c>
      <c r="C254" s="1" t="s">
        <v>19</v>
      </c>
      <c r="D254" s="1" t="s">
        <v>22</v>
      </c>
      <c r="E254" s="2" t="str">
        <f>"02"</f>
        <v>02</v>
      </c>
      <c r="F254" s="2">
        <v>6</v>
      </c>
      <c r="G254" s="2" t="s">
        <v>20</v>
      </c>
      <c r="I254" s="2" t="s">
        <v>17</v>
      </c>
      <c r="J254" s="9"/>
      <c r="K254" s="3" t="s">
        <v>21</v>
      </c>
      <c r="L254" s="2">
        <v>2019</v>
      </c>
      <c r="M254" s="2" t="s">
        <v>18</v>
      </c>
    </row>
    <row r="255" spans="1:13" ht="28.5">
      <c r="A255" s="2" t="str">
        <f>"2023-02-04"</f>
        <v>2023-02-04</v>
      </c>
      <c r="B255" s="2" t="str">
        <f>"0625"</f>
        <v>0625</v>
      </c>
      <c r="C255" s="1" t="s">
        <v>19</v>
      </c>
      <c r="D255" s="1" t="s">
        <v>409</v>
      </c>
      <c r="E255" s="2" t="str">
        <f>"02"</f>
        <v>02</v>
      </c>
      <c r="F255" s="2">
        <v>7</v>
      </c>
      <c r="G255" s="2" t="s">
        <v>20</v>
      </c>
      <c r="I255" s="2" t="s">
        <v>17</v>
      </c>
      <c r="J255" s="9"/>
      <c r="K255" s="3" t="s">
        <v>21</v>
      </c>
      <c r="L255" s="2">
        <v>2019</v>
      </c>
      <c r="M255" s="2" t="s">
        <v>18</v>
      </c>
    </row>
    <row r="256" spans="1:13" ht="57.75">
      <c r="A256" s="2" t="str">
        <f>"2023-02-04"</f>
        <v>2023-02-04</v>
      </c>
      <c r="B256" s="2" t="str">
        <f>"0650"</f>
        <v>0650</v>
      </c>
      <c r="C256" s="1" t="s">
        <v>25</v>
      </c>
      <c r="D256" s="1" t="s">
        <v>411</v>
      </c>
      <c r="E256" s="2" t="str">
        <f>"01"</f>
        <v>01</v>
      </c>
      <c r="F256" s="2">
        <v>10</v>
      </c>
      <c r="G256" s="2" t="s">
        <v>20</v>
      </c>
      <c r="I256" s="2" t="s">
        <v>17</v>
      </c>
      <c r="J256" s="9"/>
      <c r="K256" s="3" t="s">
        <v>410</v>
      </c>
      <c r="L256" s="2">
        <v>2018</v>
      </c>
      <c r="M256" s="2" t="s">
        <v>28</v>
      </c>
    </row>
    <row r="257" spans="1:13" ht="72">
      <c r="A257" s="2" t="str">
        <f>"2023-02-04"</f>
        <v>2023-02-04</v>
      </c>
      <c r="B257" s="2" t="str">
        <f>"0715"</f>
        <v>0715</v>
      </c>
      <c r="C257" s="1" t="s">
        <v>107</v>
      </c>
      <c r="D257" s="1" t="s">
        <v>413</v>
      </c>
      <c r="E257" s="2" t="str">
        <f>"01"</f>
        <v>01</v>
      </c>
      <c r="F257" s="2">
        <v>6</v>
      </c>
      <c r="G257" s="2" t="s">
        <v>20</v>
      </c>
      <c r="I257" s="2" t="s">
        <v>17</v>
      </c>
      <c r="J257" s="9"/>
      <c r="K257" s="3" t="s">
        <v>412</v>
      </c>
      <c r="L257" s="2">
        <v>2016</v>
      </c>
      <c r="M257" s="2" t="s">
        <v>18</v>
      </c>
    </row>
    <row r="258" spans="1:13" ht="28.5">
      <c r="A258" s="2" t="str">
        <f>"2023-02-04"</f>
        <v>2023-02-04</v>
      </c>
      <c r="B258" s="2" t="str">
        <f>"0730"</f>
        <v>0730</v>
      </c>
      <c r="C258" s="1" t="s">
        <v>32</v>
      </c>
      <c r="D258" s="1" t="s">
        <v>415</v>
      </c>
      <c r="E258" s="2" t="str">
        <f>"01"</f>
        <v>01</v>
      </c>
      <c r="F258" s="2">
        <v>7</v>
      </c>
      <c r="G258" s="2" t="s">
        <v>20</v>
      </c>
      <c r="I258" s="2" t="s">
        <v>17</v>
      </c>
      <c r="J258" s="9"/>
      <c r="K258" s="3" t="s">
        <v>414</v>
      </c>
      <c r="L258" s="2">
        <v>2009</v>
      </c>
      <c r="M258" s="2" t="s">
        <v>35</v>
      </c>
    </row>
    <row r="259" spans="1:13" ht="87">
      <c r="A259" s="2" t="str">
        <f>"2023-02-04"</f>
        <v>2023-02-04</v>
      </c>
      <c r="B259" s="2" t="str">
        <f>"0755"</f>
        <v>0755</v>
      </c>
      <c r="C259" s="1" t="s">
        <v>36</v>
      </c>
      <c r="D259" s="1" t="s">
        <v>417</v>
      </c>
      <c r="E259" s="2" t="str">
        <f>"02"</f>
        <v>02</v>
      </c>
      <c r="F259" s="2">
        <v>14</v>
      </c>
      <c r="G259" s="2" t="s">
        <v>20</v>
      </c>
      <c r="H259" s="2" t="s">
        <v>50</v>
      </c>
      <c r="I259" s="2" t="s">
        <v>17</v>
      </c>
      <c r="J259" s="9"/>
      <c r="K259" s="3" t="s">
        <v>416</v>
      </c>
      <c r="L259" s="2">
        <v>2020</v>
      </c>
      <c r="M259" s="2" t="s">
        <v>28</v>
      </c>
    </row>
    <row r="260" spans="1:13" ht="72">
      <c r="A260" s="2" t="str">
        <f>"2023-02-04"</f>
        <v>2023-02-04</v>
      </c>
      <c r="B260" s="2" t="str">
        <f>"0805"</f>
        <v>0805</v>
      </c>
      <c r="C260" s="1" t="s">
        <v>39</v>
      </c>
      <c r="D260" s="1" t="s">
        <v>419</v>
      </c>
      <c r="E260" s="2" t="str">
        <f>"01"</f>
        <v>01</v>
      </c>
      <c r="F260" s="2">
        <v>24</v>
      </c>
      <c r="G260" s="2" t="s">
        <v>20</v>
      </c>
      <c r="I260" s="2" t="s">
        <v>17</v>
      </c>
      <c r="J260" s="9"/>
      <c r="K260" s="3" t="s">
        <v>418</v>
      </c>
      <c r="L260" s="2">
        <v>2020</v>
      </c>
      <c r="M260" s="2" t="s">
        <v>28</v>
      </c>
    </row>
    <row r="261" spans="1:13" ht="72">
      <c r="A261" s="2" t="str">
        <f>"2023-02-04"</f>
        <v>2023-02-04</v>
      </c>
      <c r="B261" s="2" t="str">
        <f>"0815"</f>
        <v>0815</v>
      </c>
      <c r="C261" s="1" t="s">
        <v>42</v>
      </c>
      <c r="D261" s="1" t="s">
        <v>421</v>
      </c>
      <c r="E261" s="2" t="str">
        <f>"01"</f>
        <v>01</v>
      </c>
      <c r="F261" s="2">
        <v>10</v>
      </c>
      <c r="G261" s="2" t="s">
        <v>20</v>
      </c>
      <c r="I261" s="2" t="s">
        <v>17</v>
      </c>
      <c r="J261" s="9"/>
      <c r="K261" s="3" t="s">
        <v>420</v>
      </c>
      <c r="L261" s="2">
        <v>2020</v>
      </c>
      <c r="M261" s="2" t="s">
        <v>45</v>
      </c>
    </row>
    <row r="262" spans="1:14" ht="72">
      <c r="A262" s="2" t="str">
        <f>"2023-02-04"</f>
        <v>2023-02-04</v>
      </c>
      <c r="B262" s="2" t="str">
        <f>"0820"</f>
        <v>0820</v>
      </c>
      <c r="C262" s="1" t="s">
        <v>46</v>
      </c>
      <c r="D262" s="1" t="s">
        <v>423</v>
      </c>
      <c r="E262" s="2" t="str">
        <f>"02"</f>
        <v>02</v>
      </c>
      <c r="F262" s="2">
        <v>16</v>
      </c>
      <c r="G262" s="2" t="s">
        <v>14</v>
      </c>
      <c r="I262" s="2" t="s">
        <v>17</v>
      </c>
      <c r="J262" s="9"/>
      <c r="K262" s="3" t="s">
        <v>422</v>
      </c>
      <c r="L262" s="2">
        <v>1987</v>
      </c>
      <c r="M262" s="2" t="s">
        <v>48</v>
      </c>
      <c r="N262" s="2" t="s">
        <v>23</v>
      </c>
    </row>
    <row r="263" spans="1:13" ht="72">
      <c r="A263" s="2" t="str">
        <f>"2023-02-04"</f>
        <v>2023-02-04</v>
      </c>
      <c r="B263" s="2" t="str">
        <f>"0845"</f>
        <v>0845</v>
      </c>
      <c r="C263" s="1" t="s">
        <v>49</v>
      </c>
      <c r="D263" s="1" t="s">
        <v>425</v>
      </c>
      <c r="E263" s="2" t="str">
        <f>"02"</f>
        <v>02</v>
      </c>
      <c r="F263" s="2">
        <v>3</v>
      </c>
      <c r="G263" s="2" t="s">
        <v>14</v>
      </c>
      <c r="H263" s="2" t="s">
        <v>354</v>
      </c>
      <c r="I263" s="2" t="s">
        <v>17</v>
      </c>
      <c r="J263" s="9"/>
      <c r="K263" s="3" t="s">
        <v>424</v>
      </c>
      <c r="L263" s="2">
        <v>2014</v>
      </c>
      <c r="M263" s="2" t="s">
        <v>18</v>
      </c>
    </row>
    <row r="264" spans="1:13" ht="87">
      <c r="A264" s="2" t="str">
        <f>"2023-02-04"</f>
        <v>2023-02-04</v>
      </c>
      <c r="B264" s="2" t="str">
        <f>"0910"</f>
        <v>0910</v>
      </c>
      <c r="C264" s="1" t="s">
        <v>49</v>
      </c>
      <c r="D264" s="1" t="s">
        <v>54</v>
      </c>
      <c r="E264" s="2" t="str">
        <f>"02"</f>
        <v>02</v>
      </c>
      <c r="F264" s="2">
        <v>12</v>
      </c>
      <c r="G264" s="2" t="s">
        <v>20</v>
      </c>
      <c r="I264" s="2" t="s">
        <v>17</v>
      </c>
      <c r="J264" s="9"/>
      <c r="K264" s="3" t="s">
        <v>53</v>
      </c>
      <c r="L264" s="2">
        <v>2014</v>
      </c>
      <c r="M264" s="2" t="s">
        <v>18</v>
      </c>
    </row>
    <row r="265" spans="1:13" ht="72">
      <c r="A265" s="2" t="str">
        <f>"2023-02-04"</f>
        <v>2023-02-04</v>
      </c>
      <c r="B265" s="2" t="str">
        <f>"0935"</f>
        <v>0935</v>
      </c>
      <c r="C265" s="1" t="s">
        <v>55</v>
      </c>
      <c r="D265" s="1" t="s">
        <v>57</v>
      </c>
      <c r="E265" s="2" t="str">
        <f>"03"</f>
        <v>03</v>
      </c>
      <c r="F265" s="2">
        <v>11</v>
      </c>
      <c r="G265" s="2" t="s">
        <v>20</v>
      </c>
      <c r="I265" s="2" t="s">
        <v>17</v>
      </c>
      <c r="J265" s="9"/>
      <c r="K265" s="3" t="s">
        <v>56</v>
      </c>
      <c r="L265" s="2">
        <v>2019</v>
      </c>
      <c r="M265" s="2" t="s">
        <v>28</v>
      </c>
    </row>
    <row r="266" spans="1:13" ht="72">
      <c r="A266" s="2" t="str">
        <f>"2023-02-04"</f>
        <v>2023-02-04</v>
      </c>
      <c r="B266" s="2" t="str">
        <f>"1000"</f>
        <v>1000</v>
      </c>
      <c r="C266" s="1" t="s">
        <v>401</v>
      </c>
      <c r="D266" s="1" t="s">
        <v>95</v>
      </c>
      <c r="E266" s="2" t="str">
        <f>" "</f>
        <v> </v>
      </c>
      <c r="F266" s="2">
        <v>0</v>
      </c>
      <c r="G266" s="2" t="s">
        <v>14</v>
      </c>
      <c r="I266" s="2" t="s">
        <v>17</v>
      </c>
      <c r="J266" s="9"/>
      <c r="K266" s="3" t="s">
        <v>402</v>
      </c>
      <c r="L266" s="2">
        <v>2000</v>
      </c>
      <c r="M266" s="2" t="s">
        <v>18</v>
      </c>
    </row>
    <row r="267" spans="1:13" ht="72">
      <c r="A267" s="2" t="str">
        <f>"2023-02-04"</f>
        <v>2023-02-04</v>
      </c>
      <c r="B267" s="2" t="str">
        <f>"1135"</f>
        <v>1135</v>
      </c>
      <c r="C267" s="1" t="s">
        <v>403</v>
      </c>
      <c r="E267" s="2" t="str">
        <f>" "</f>
        <v> </v>
      </c>
      <c r="F267" s="2">
        <v>0</v>
      </c>
      <c r="I267" s="2" t="s">
        <v>17</v>
      </c>
      <c r="J267" s="9"/>
      <c r="K267" s="3" t="s">
        <v>462</v>
      </c>
      <c r="L267" s="2">
        <v>2021</v>
      </c>
      <c r="M267" s="2" t="s">
        <v>18</v>
      </c>
    </row>
    <row r="268" spans="1:13" ht="72">
      <c r="A268" s="2" t="str">
        <f>"2023-02-04"</f>
        <v>2023-02-04</v>
      </c>
      <c r="B268" s="2" t="str">
        <f>"1145"</f>
        <v>1145</v>
      </c>
      <c r="C268" s="1" t="s">
        <v>404</v>
      </c>
      <c r="D268" s="1" t="s">
        <v>406</v>
      </c>
      <c r="E268" s="2" t="str">
        <f>"03"</f>
        <v>03</v>
      </c>
      <c r="F268" s="2">
        <v>6</v>
      </c>
      <c r="G268" s="2" t="s">
        <v>14</v>
      </c>
      <c r="I268" s="2" t="s">
        <v>17</v>
      </c>
      <c r="J268" s="9"/>
      <c r="K268" s="3" t="s">
        <v>405</v>
      </c>
      <c r="L268" s="2">
        <v>2019</v>
      </c>
      <c r="M268" s="2" t="s">
        <v>18</v>
      </c>
    </row>
    <row r="269" spans="1:14" ht="72">
      <c r="A269" s="2" t="str">
        <f>"2023-02-04"</f>
        <v>2023-02-04</v>
      </c>
      <c r="B269" s="2" t="str">
        <f>"1245"</f>
        <v>1245</v>
      </c>
      <c r="C269" s="1" t="s">
        <v>398</v>
      </c>
      <c r="D269" s="1" t="s">
        <v>400</v>
      </c>
      <c r="E269" s="2" t="str">
        <f>"01"</f>
        <v>01</v>
      </c>
      <c r="F269" s="2">
        <v>1</v>
      </c>
      <c r="G269" s="2" t="s">
        <v>14</v>
      </c>
      <c r="I269" s="2" t="s">
        <v>17</v>
      </c>
      <c r="J269" s="9"/>
      <c r="K269" s="3" t="s">
        <v>399</v>
      </c>
      <c r="L269" s="2">
        <v>2015</v>
      </c>
      <c r="M269" s="2" t="s">
        <v>28</v>
      </c>
      <c r="N269" s="2" t="s">
        <v>23</v>
      </c>
    </row>
    <row r="270" spans="1:13" ht="43.5">
      <c r="A270" s="2" t="str">
        <f>"2023-02-04"</f>
        <v>2023-02-04</v>
      </c>
      <c r="B270" s="2" t="str">
        <f>"1335"</f>
        <v>1335</v>
      </c>
      <c r="C270" s="1" t="s">
        <v>426</v>
      </c>
      <c r="E270" s="2" t="str">
        <f>" "</f>
        <v> </v>
      </c>
      <c r="F270" s="2">
        <v>0</v>
      </c>
      <c r="G270" s="2" t="s">
        <v>14</v>
      </c>
      <c r="I270" s="2" t="s">
        <v>17</v>
      </c>
      <c r="J270" s="9"/>
      <c r="K270" s="3" t="s">
        <v>427</v>
      </c>
      <c r="L270" s="2">
        <v>2018</v>
      </c>
      <c r="M270" s="2" t="s">
        <v>18</v>
      </c>
    </row>
    <row r="271" spans="1:13" ht="72">
      <c r="A271" s="2" t="str">
        <f>"2023-02-04"</f>
        <v>2023-02-04</v>
      </c>
      <c r="B271" s="2" t="str">
        <f>"1355"</f>
        <v>1355</v>
      </c>
      <c r="C271" s="1" t="s">
        <v>428</v>
      </c>
      <c r="E271" s="2" t="str">
        <f>"2022"</f>
        <v>2022</v>
      </c>
      <c r="F271" s="2">
        <v>0</v>
      </c>
      <c r="G271" s="2" t="s">
        <v>14</v>
      </c>
      <c r="I271" s="2" t="s">
        <v>17</v>
      </c>
      <c r="J271" s="9"/>
      <c r="K271" s="3" t="s">
        <v>429</v>
      </c>
      <c r="L271" s="2">
        <v>2022</v>
      </c>
      <c r="M271" s="2" t="s">
        <v>18</v>
      </c>
    </row>
    <row r="272" spans="1:13" ht="57.75">
      <c r="A272" s="2" t="str">
        <f>"2023-02-04"</f>
        <v>2023-02-04</v>
      </c>
      <c r="B272" s="2" t="str">
        <f>"1650"</f>
        <v>1650</v>
      </c>
      <c r="C272" s="1" t="s">
        <v>463</v>
      </c>
      <c r="D272" s="1" t="s">
        <v>464</v>
      </c>
      <c r="E272" s="2" t="str">
        <f>"01"</f>
        <v>01</v>
      </c>
      <c r="F272" s="2">
        <v>5</v>
      </c>
      <c r="G272" s="2" t="s">
        <v>20</v>
      </c>
      <c r="I272" s="2" t="s">
        <v>17</v>
      </c>
      <c r="J272" s="9"/>
      <c r="K272" s="3" t="s">
        <v>430</v>
      </c>
      <c r="L272" s="2">
        <v>2008</v>
      </c>
      <c r="M272" s="2" t="s">
        <v>18</v>
      </c>
    </row>
    <row r="273" spans="1:14" ht="57.75">
      <c r="A273" s="2" t="str">
        <f>"2023-02-04"</f>
        <v>2023-02-04</v>
      </c>
      <c r="B273" s="2" t="str">
        <f>"1750"</f>
        <v>1750</v>
      </c>
      <c r="C273" s="1" t="s">
        <v>431</v>
      </c>
      <c r="D273" s="1" t="s">
        <v>433</v>
      </c>
      <c r="E273" s="2" t="str">
        <f>"01"</f>
        <v>01</v>
      </c>
      <c r="F273" s="2">
        <v>4</v>
      </c>
      <c r="G273" s="2" t="s">
        <v>14</v>
      </c>
      <c r="I273" s="2" t="s">
        <v>17</v>
      </c>
      <c r="J273" s="9"/>
      <c r="K273" s="3" t="s">
        <v>432</v>
      </c>
      <c r="L273" s="2">
        <v>2020</v>
      </c>
      <c r="M273" s="2" t="s">
        <v>28</v>
      </c>
      <c r="N273" s="2" t="s">
        <v>23</v>
      </c>
    </row>
    <row r="274" spans="1:13" ht="57.75">
      <c r="A274" s="2" t="str">
        <f>"2023-02-04"</f>
        <v>2023-02-04</v>
      </c>
      <c r="B274" s="2" t="str">
        <f>"1820"</f>
        <v>1820</v>
      </c>
      <c r="C274" s="1" t="s">
        <v>434</v>
      </c>
      <c r="D274" s="1" t="s">
        <v>436</v>
      </c>
      <c r="E274" s="2" t="str">
        <f>"04"</f>
        <v>04</v>
      </c>
      <c r="F274" s="2">
        <v>6</v>
      </c>
      <c r="G274" s="2" t="s">
        <v>20</v>
      </c>
      <c r="I274" s="2" t="s">
        <v>17</v>
      </c>
      <c r="J274" s="9"/>
      <c r="K274" s="3" t="s">
        <v>435</v>
      </c>
      <c r="L274" s="2">
        <v>0</v>
      </c>
      <c r="M274" s="2" t="s">
        <v>18</v>
      </c>
    </row>
    <row r="275" spans="1:13" ht="57.75">
      <c r="A275" s="2" t="str">
        <f>"2023-02-04"</f>
        <v>2023-02-04</v>
      </c>
      <c r="B275" s="2" t="str">
        <f>"1850"</f>
        <v>1850</v>
      </c>
      <c r="C275" s="1" t="s">
        <v>89</v>
      </c>
      <c r="E275" s="2" t="str">
        <f>"2023"</f>
        <v>2023</v>
      </c>
      <c r="F275" s="2">
        <v>19</v>
      </c>
      <c r="G275" s="2" t="s">
        <v>59</v>
      </c>
      <c r="J275" s="9"/>
      <c r="K275" s="3" t="s">
        <v>90</v>
      </c>
      <c r="L275" s="2">
        <v>2023</v>
      </c>
      <c r="M275" s="2" t="s">
        <v>18</v>
      </c>
    </row>
    <row r="276" spans="1:15" ht="28.5">
      <c r="A276" s="11" t="str">
        <f>"2023-02-04"</f>
        <v>2023-02-04</v>
      </c>
      <c r="B276" s="11" t="str">
        <f>"1900"</f>
        <v>1900</v>
      </c>
      <c r="C276" s="12" t="s">
        <v>437</v>
      </c>
      <c r="D276" s="12" t="s">
        <v>439</v>
      </c>
      <c r="E276" s="11" t="str">
        <f>"02"</f>
        <v>02</v>
      </c>
      <c r="F276" s="11">
        <v>5</v>
      </c>
      <c r="G276" s="11" t="s">
        <v>14</v>
      </c>
      <c r="H276" s="11"/>
      <c r="I276" s="11" t="s">
        <v>17</v>
      </c>
      <c r="J276" s="10" t="s">
        <v>476</v>
      </c>
      <c r="K276" s="13" t="s">
        <v>438</v>
      </c>
      <c r="L276" s="11">
        <v>2018</v>
      </c>
      <c r="M276" s="11" t="s">
        <v>18</v>
      </c>
      <c r="N276" s="11"/>
      <c r="O276" s="4"/>
    </row>
    <row r="277" spans="1:15" ht="87">
      <c r="A277" s="11" t="str">
        <f>"2023-02-04"</f>
        <v>2023-02-04</v>
      </c>
      <c r="B277" s="11" t="str">
        <f>"1930"</f>
        <v>1930</v>
      </c>
      <c r="C277" s="12" t="s">
        <v>440</v>
      </c>
      <c r="D277" s="12"/>
      <c r="E277" s="11" t="str">
        <f>" "</f>
        <v> </v>
      </c>
      <c r="F277" s="11">
        <v>0</v>
      </c>
      <c r="G277" s="11" t="s">
        <v>14</v>
      </c>
      <c r="H277" s="11"/>
      <c r="I277" s="11" t="s">
        <v>17</v>
      </c>
      <c r="J277" s="10" t="s">
        <v>473</v>
      </c>
      <c r="K277" s="13" t="s">
        <v>441</v>
      </c>
      <c r="L277" s="11">
        <v>2011</v>
      </c>
      <c r="M277" s="11" t="s">
        <v>45</v>
      </c>
      <c r="N277" s="11" t="s">
        <v>23</v>
      </c>
      <c r="O277" s="4"/>
    </row>
    <row r="278" spans="1:15" ht="87">
      <c r="A278" s="11" t="str">
        <f>"2023-02-04"</f>
        <v>2023-02-04</v>
      </c>
      <c r="B278" s="11" t="str">
        <f>"2030"</f>
        <v>2030</v>
      </c>
      <c r="C278" s="12" t="s">
        <v>442</v>
      </c>
      <c r="D278" s="12" t="s">
        <v>95</v>
      </c>
      <c r="E278" s="11" t="str">
        <f>" "</f>
        <v> </v>
      </c>
      <c r="F278" s="11">
        <v>0</v>
      </c>
      <c r="G278" s="11" t="s">
        <v>231</v>
      </c>
      <c r="H278" s="11" t="s">
        <v>348</v>
      </c>
      <c r="I278" s="11" t="s">
        <v>17</v>
      </c>
      <c r="J278" s="10" t="s">
        <v>477</v>
      </c>
      <c r="K278" s="13" t="s">
        <v>443</v>
      </c>
      <c r="L278" s="11">
        <v>2002</v>
      </c>
      <c r="M278" s="11" t="s">
        <v>35</v>
      </c>
      <c r="N278" s="11" t="s">
        <v>23</v>
      </c>
      <c r="O278" s="4"/>
    </row>
    <row r="279" spans="1:13" ht="72">
      <c r="A279" s="2" t="str">
        <f>"2023-02-04"</f>
        <v>2023-02-04</v>
      </c>
      <c r="B279" s="2" t="str">
        <f>"2210"</f>
        <v>2210</v>
      </c>
      <c r="C279" s="1" t="s">
        <v>444</v>
      </c>
      <c r="E279" s="2" t="str">
        <f>"2022"</f>
        <v>2022</v>
      </c>
      <c r="F279" s="2">
        <v>0</v>
      </c>
      <c r="G279" s="2" t="s">
        <v>231</v>
      </c>
      <c r="H279" s="2" t="s">
        <v>354</v>
      </c>
      <c r="I279" s="2" t="s">
        <v>17</v>
      </c>
      <c r="J279" s="9"/>
      <c r="K279" s="3" t="s">
        <v>445</v>
      </c>
      <c r="L279" s="2">
        <v>2022</v>
      </c>
      <c r="M279" s="2" t="s">
        <v>18</v>
      </c>
    </row>
    <row r="280" spans="1:13" ht="57.75">
      <c r="A280" s="2" t="str">
        <f>"2023-02-04"</f>
        <v>2023-02-04</v>
      </c>
      <c r="B280" s="2" t="str">
        <f>"2400"</f>
        <v>2400</v>
      </c>
      <c r="C280" s="1" t="s">
        <v>13</v>
      </c>
      <c r="E280" s="2" t="str">
        <f>"03"</f>
        <v>03</v>
      </c>
      <c r="F280" s="2">
        <v>3</v>
      </c>
      <c r="G280" s="2" t="s">
        <v>14</v>
      </c>
      <c r="H280" s="2" t="s">
        <v>354</v>
      </c>
      <c r="I280" s="2" t="s">
        <v>17</v>
      </c>
      <c r="J280" s="9"/>
      <c r="K280" s="3" t="s">
        <v>355</v>
      </c>
      <c r="L280" s="2">
        <v>2012</v>
      </c>
      <c r="M280" s="2" t="s">
        <v>18</v>
      </c>
    </row>
    <row r="281" spans="1:13" ht="57.75">
      <c r="A281" s="2" t="str">
        <f>"2023-02-04"</f>
        <v>2023-02-04</v>
      </c>
      <c r="B281" s="2" t="str">
        <f>"2500"</f>
        <v>2500</v>
      </c>
      <c r="C281" s="1" t="s">
        <v>13</v>
      </c>
      <c r="E281" s="2" t="str">
        <f>"03"</f>
        <v>03</v>
      </c>
      <c r="F281" s="2">
        <v>3</v>
      </c>
      <c r="G281" s="2" t="s">
        <v>14</v>
      </c>
      <c r="H281" s="2" t="s">
        <v>354</v>
      </c>
      <c r="I281" s="2" t="s">
        <v>17</v>
      </c>
      <c r="J281" s="9"/>
      <c r="K281" s="3" t="s">
        <v>355</v>
      </c>
      <c r="L281" s="2">
        <v>2012</v>
      </c>
      <c r="M281" s="2" t="s">
        <v>18</v>
      </c>
    </row>
    <row r="282" spans="1:13" ht="57.75">
      <c r="A282" s="2" t="str">
        <f>"2023-02-04"</f>
        <v>2023-02-04</v>
      </c>
      <c r="B282" s="2" t="str">
        <f>"2600"</f>
        <v>2600</v>
      </c>
      <c r="C282" s="1" t="s">
        <v>13</v>
      </c>
      <c r="E282" s="2" t="str">
        <f>"03"</f>
        <v>03</v>
      </c>
      <c r="F282" s="2">
        <v>3</v>
      </c>
      <c r="G282" s="2" t="s">
        <v>14</v>
      </c>
      <c r="H282" s="2" t="s">
        <v>354</v>
      </c>
      <c r="I282" s="2" t="s">
        <v>17</v>
      </c>
      <c r="J282" s="9"/>
      <c r="K282" s="3" t="s">
        <v>355</v>
      </c>
      <c r="L282" s="2">
        <v>2012</v>
      </c>
      <c r="M282" s="2" t="s">
        <v>18</v>
      </c>
    </row>
    <row r="283" spans="1:13" ht="57.75">
      <c r="A283" s="2" t="str">
        <f>"2023-02-04"</f>
        <v>2023-02-04</v>
      </c>
      <c r="B283" s="2" t="str">
        <f>"2700"</f>
        <v>2700</v>
      </c>
      <c r="C283" s="1" t="s">
        <v>13</v>
      </c>
      <c r="E283" s="2" t="str">
        <f>"03"</f>
        <v>03</v>
      </c>
      <c r="F283" s="2">
        <v>3</v>
      </c>
      <c r="G283" s="2" t="s">
        <v>14</v>
      </c>
      <c r="H283" s="2" t="s">
        <v>354</v>
      </c>
      <c r="I283" s="2" t="s">
        <v>17</v>
      </c>
      <c r="J283" s="9"/>
      <c r="K283" s="3" t="s">
        <v>355</v>
      </c>
      <c r="L283" s="2">
        <v>2012</v>
      </c>
      <c r="M283" s="2" t="s">
        <v>18</v>
      </c>
    </row>
    <row r="284" spans="1:13" ht="57.75">
      <c r="A284" s="2" t="str">
        <f>"2023-02-04"</f>
        <v>2023-02-04</v>
      </c>
      <c r="B284" s="2" t="str">
        <f>"2800"</f>
        <v>2800</v>
      </c>
      <c r="C284" s="1" t="s">
        <v>13</v>
      </c>
      <c r="E284" s="2" t="str">
        <f>"03"</f>
        <v>03</v>
      </c>
      <c r="F284" s="2">
        <v>3</v>
      </c>
      <c r="G284" s="2" t="s">
        <v>14</v>
      </c>
      <c r="H284" s="2" t="s">
        <v>354</v>
      </c>
      <c r="I284" s="2" t="s">
        <v>17</v>
      </c>
      <c r="J284" s="9"/>
      <c r="K284" s="3" t="s">
        <v>355</v>
      </c>
      <c r="L284" s="2">
        <v>2012</v>
      </c>
      <c r="M284" s="2" t="s">
        <v>18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2023-01-03T01:31:54Z</dcterms:created>
  <dcterms:modified xsi:type="dcterms:W3CDTF">2023-01-03T01:32:06Z</dcterms:modified>
  <cp:category/>
  <cp:version/>
  <cp:contentType/>
  <cp:contentStatus/>
</cp:coreProperties>
</file>