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110" activeTab="0"/>
  </bookViews>
  <sheets>
    <sheet name="Publicity Program Guide 1483960" sheetId="1" r:id="rId1"/>
  </sheets>
  <definedNames/>
  <calcPr fullCalcOnLoad="1"/>
</workbook>
</file>

<file path=xl/sharedStrings.xml><?xml version="1.0" encoding="utf-8"?>
<sst xmlns="http://schemas.openxmlformats.org/spreadsheetml/2006/main" count="1720" uniqueCount="475">
  <si>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</si>
  <si>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</si>
  <si>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</si>
  <si>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</si>
  <si>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</si>
  <si>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</si>
  <si>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</si>
  <si>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</si>
  <si>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</si>
  <si>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</si>
  <si>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</si>
  <si>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</si>
  <si>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</si>
  <si>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</si>
  <si>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</si>
  <si>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Hosted by Alec Doomadgee, Volumz brings you music and interviews highlighting the best of the Australian Indigenous music scene.</t>
  </si>
  <si>
    <t>RPT</t>
  </si>
  <si>
    <t>AUSTRALIA</t>
  </si>
  <si>
    <t>Musomagic Outback Tracks</t>
  </si>
  <si>
    <t>Showcasing songs and videos created in remote outback communities.</t>
  </si>
  <si>
    <t>Hermannsburg</t>
  </si>
  <si>
    <t>Y</t>
  </si>
  <si>
    <t>G</t>
  </si>
  <si>
    <t>Palm Valley</t>
  </si>
  <si>
    <t>Coyote's Crazy Smart Science Show</t>
  </si>
  <si>
    <t>Isa introduces us to the world of skateboarding and our Science Questers learn how physics, force, energy and gravity are in motion while skateboarding - while having fun doing ollies!</t>
  </si>
  <si>
    <t>Skateboarding</t>
  </si>
  <si>
    <t>CANADA</t>
  </si>
  <si>
    <t>Aussie Bush Tales</t>
  </si>
  <si>
    <t>Elder Moort goes fishing and is keen to show the children what an experienced hunter he is. He spots a long neck turtle in the swamp and positions himself on a log only to feel it move beneath him.</t>
  </si>
  <si>
    <t>Crocodile In A Swamp</t>
  </si>
  <si>
    <t>Waabiny Time</t>
  </si>
  <si>
    <t>Celebrate Nyoongar Culture and learn more about our country with Waabiny Time</t>
  </si>
  <si>
    <t>Raven's Quest</t>
  </si>
  <si>
    <t>Kaksat'iio is a 10-year-old Mohawk girl from Kahnawake. Today is her birthday party with cake and pizza! Kaksat'iio is proud to model clothing created by Indigenous designers.</t>
  </si>
  <si>
    <t>Kaksat'iio</t>
  </si>
  <si>
    <t>Wolf Joe</t>
  </si>
  <si>
    <t>When Smudge the puppy runs wildly around Turtle Bay instead of letting the kids take him to the vet he also snatches Handyman Hank's delivery list.</t>
  </si>
  <si>
    <t>Smudge On The Run</t>
  </si>
  <si>
    <t>Nanny Tuta</t>
  </si>
  <si>
    <t>Tuta has created a puppet show about bees and she would like to have a big audience. Luckily Tuta has a magic wand and, in just a blink of an eye, seats are filled with the audience.</t>
  </si>
  <si>
    <t>Puppet Show</t>
  </si>
  <si>
    <t>UNITED KINGDOM</t>
  </si>
  <si>
    <t xml:space="preserve">Spartakus And The Sun Beneath The Sea </t>
  </si>
  <si>
    <t>Our heroes return to the frozen layer of Icelandis, intent on unlocking the secret of the ghost ship. Embarking alone, Spartakus finally goes  to meet the mysterious captain.</t>
  </si>
  <si>
    <t>Gateway To Dawn</t>
  </si>
  <si>
    <t>FRANCE</t>
  </si>
  <si>
    <t>Bushwhacked</t>
  </si>
  <si>
    <t xml:space="preserve">a w </t>
  </si>
  <si>
    <t>Kamil challenges Kayne to hug a sawfish, but to find it he must visit a place where darkness is king amidst waters alive with bull sharks and crocodiles.</t>
  </si>
  <si>
    <t>Sawfish</t>
  </si>
  <si>
    <t>Kamil challenges Kayne's inner cowboy to conquer a rodeo bull ride and become a protection athlete AKA Rodeo Clown at a professional rodeo!</t>
  </si>
  <si>
    <t>Rodeo</t>
  </si>
  <si>
    <t>The Magic Canoe</t>
  </si>
  <si>
    <t>The children of the camp have the idea of exchanging gifts. While living the fun adventure, our three friends understand that when we give a gift, the important thing is not the object.</t>
  </si>
  <si>
    <t>Gift Story</t>
  </si>
  <si>
    <t xml:space="preserve">Tiwi Islands Grand Final 2022 </t>
  </si>
  <si>
    <t>NC</t>
  </si>
  <si>
    <t>Catch up on all the action from the Tiwi Islands Football League Grand Final 2022, Imalu Tigers vs Muluwurri Magpies.</t>
  </si>
  <si>
    <t>Nrl WA Harmony Cup Finals 2022</t>
  </si>
  <si>
    <t>The biggest multicultural sports event in Western Australia where sports men and women come together to take part in the NRL WA's Harmony Nines tournament.</t>
  </si>
  <si>
    <t>Women's Grand Final - Te Puru Vs Pikiao Warriors</t>
  </si>
  <si>
    <t>Men's Grand Final - Hawaiki Roa Vs Taranaki</t>
  </si>
  <si>
    <t xml:space="preserve">Rugby League 2022: Koori Knockout </t>
  </si>
  <si>
    <t>Relive all the magic of the 50th edition of the Koori Knockout - an unforgettable gathering of sport and culture.</t>
  </si>
  <si>
    <t>Boy's U17 Grand Final - Blacktown Warriors V Combined Countries</t>
  </si>
  <si>
    <t>Rugby Union 2022: Ella 7s</t>
  </si>
  <si>
    <t>Rugby 7s at its grassroots best played in the Ella spirit.</t>
  </si>
  <si>
    <t>The South Sydney Story</t>
  </si>
  <si>
    <t xml:space="preserve">l </t>
  </si>
  <si>
    <t>We visit the final games of the season and determine if the grand experiment of privatisation has worked at South's.</t>
  </si>
  <si>
    <t>Rabbit Season</t>
  </si>
  <si>
    <t xml:space="preserve">Living Black  </t>
  </si>
  <si>
    <t>He played 350 AFL games and kicked over 600 goals for Carlton and the Adelaide Crows. Ex-player Eddie Betts sits down with Karla Grant to talk about his stellar career and the challenges he's faced.</t>
  </si>
  <si>
    <t>Eddie Betts - Telling It Like It Is</t>
  </si>
  <si>
    <t>Afl 2022: Ntfl Women's Under 18s</t>
  </si>
  <si>
    <t>All the action from the NTFL Women's Under 18s 2022 season.</t>
  </si>
  <si>
    <t>First Nations Indigenous Football Cup</t>
  </si>
  <si>
    <t>Catch all the action from the 2022 First Nations Indigenous Football Cup.</t>
  </si>
  <si>
    <t>Men's Semi 2 - SA All-Stars V Bunji Magic</t>
  </si>
  <si>
    <t>Just Another Day In Indulkana</t>
  </si>
  <si>
    <t>This First Nations short film explores the intergenerational effects of the transition from traditional Anangu life prior to first contact through to contemporary life in Indulkana Community.</t>
  </si>
  <si>
    <t>Songlines</t>
  </si>
  <si>
    <t>Steve Jamijinpa Patrick embarks on an epic journey to rediscover the secrets of how to make rain, Warlpiri-style.</t>
  </si>
  <si>
    <t>Ngapa Jukurrpa - Water Songline</t>
  </si>
  <si>
    <t>Nitv News Update 2023</t>
  </si>
  <si>
    <t>The latest news from the oldest living culture, Join Natalie Ahmat and the team of NITV journalists for stories from an Indigenous perspective.</t>
  </si>
  <si>
    <t>Wild New Zealand</t>
  </si>
  <si>
    <t>The most extreme and wild parts of New Zealand are in the South Island, which lie towards Antarctica, in the path of the tempestuous 'roaring forties'.</t>
  </si>
  <si>
    <t>Wild Extremes</t>
  </si>
  <si>
    <t>Idris Elba's Fight School</t>
  </si>
  <si>
    <t>M</t>
  </si>
  <si>
    <t>Idris is faced with a difficult decision with Sophie's injury. Tensions brew in the house, so Idris boosts morale with tickets to his film premiere and the group get back in the ring.</t>
  </si>
  <si>
    <t>Stepping Up</t>
  </si>
  <si>
    <t>Chasing Trane</t>
  </si>
  <si>
    <t xml:space="preserve"> </t>
  </si>
  <si>
    <t>USA</t>
  </si>
  <si>
    <t>Waru</t>
  </si>
  <si>
    <t xml:space="preserve">a l s </t>
  </si>
  <si>
    <t>From eight female Maori directors come eight connected stories, each taking place at the same moment in time during the tangi (funeral) of a small boy, Waru, who has died at the hands of a caregiver.</t>
  </si>
  <si>
    <t>NEW ZEALAND</t>
  </si>
  <si>
    <t>Spirit Talker</t>
  </si>
  <si>
    <t xml:space="preserve">a </t>
  </si>
  <si>
    <t>Follow Mi'kmaq medium Shawn Leonard as he travels from coast to coast using his psychic abilities to connect the living with the dead and bring hope, healing, and closure to indigenous communities.</t>
  </si>
  <si>
    <t>Jupurrurla - Man of Media</t>
  </si>
  <si>
    <t>The story of Warlpiri elder and lawman, Francis Jupurrurla Kelly, who was instrumental in starting the Indigneous media industry in Australia and who now serves as Chair of the Central Land Council.</t>
  </si>
  <si>
    <t>Anzac Hill</t>
  </si>
  <si>
    <t>Maningrida</t>
  </si>
  <si>
    <t>We follow Kai and Anostin to Iceland to discover what happens underground and how almost 90% of Iceland homes are heated by geothermal power.</t>
  </si>
  <si>
    <t>Underground</t>
  </si>
  <si>
    <t>Elder Moort spots an eagle flying over camp and decides he would like it for a pet. Moort calls the children to catch it for him. Later Moort is startled to see Boya in the sky holding onto a rope.</t>
  </si>
  <si>
    <t>Flight Of An Eagle</t>
  </si>
  <si>
    <t>Waskwaabiish is a 10-year-old from the Mohawk and Anishinaabe nations. He's into science and cooking!</t>
  </si>
  <si>
    <t>Waskwaabiish</t>
  </si>
  <si>
    <t>Joe and his friends are looking forward to the outdoor movie screening on the beach tonight but Hank hasn't shown up with the projection equipment.</t>
  </si>
  <si>
    <t>Beach Movie Night</t>
  </si>
  <si>
    <t>The box of Tuta's shoes and socks needs some arrangements. Help Tuta find a pair for each shoe and find out which are her favorite ones!</t>
  </si>
  <si>
    <t>Chores</t>
  </si>
  <si>
    <t>Our heroes are back in Arkadia, discouraged at not having discovered the second Orichalcum.</t>
  </si>
  <si>
    <t>Kayne and Kamil meet the cast of mantas, dolphins, soldier crabs and turtles in Kayne's quest to help the endangered dugong from the threat of extinction in this important episode of Bushwhacked!</t>
  </si>
  <si>
    <t>Dugong</t>
  </si>
  <si>
    <t>Find out why Kamil challenges Kayne to wash his hair with camel urine in a hilarious episode of Bushwhacked with the grossest mission yet!</t>
  </si>
  <si>
    <t>Camels</t>
  </si>
  <si>
    <t>While Pam is unhappy to be told that she is too small to do anything, Viola sends the campers on a surprise mission!</t>
  </si>
  <si>
    <t>Pam And Touti</t>
  </si>
  <si>
    <t>Milpirri - Winds Of Change</t>
  </si>
  <si>
    <t>Wanta is an initiated Warlpiri man who shares a deeply refreshing perspective on the challenges for his remote community in Central Australia.</t>
  </si>
  <si>
    <t>Kungka Kunpu</t>
  </si>
  <si>
    <t>Our film is called Kungka Kunpu, which means Strong Women! We want to show a strong, positive message about life in a remote Indigenous community.</t>
  </si>
  <si>
    <t>Shortland Street</t>
  </si>
  <si>
    <t xml:space="preserve">a l </t>
  </si>
  <si>
    <t>The hugely popular Kiwi soap is set around the goings-on at a fictional Auckland hospital, and has a reputation for dealing with complex social issues in an inclusive and engrossing way.</t>
  </si>
  <si>
    <t>The Cook Up With Adam Liaw</t>
  </si>
  <si>
    <t>Actress Pia Miranda and hospitality consultant Justin North join Adam in the Cook Up kitchen to create some easy dishes that only require one pot.</t>
  </si>
  <si>
    <t>One Pot Wonders</t>
  </si>
  <si>
    <t>Kamil challenges Kayne to snaffle an egg from beneath a roosting emu using traditional Wiradjuri methods in one of Bushwhacked's strangest missions yet!</t>
  </si>
  <si>
    <t>Emu</t>
  </si>
  <si>
    <t>Harding Dam</t>
  </si>
  <si>
    <t>Trying for the dam again, the Red Dirt Riders set off on country tracks to reach their destination.</t>
  </si>
  <si>
    <t>The friends are sure the creature following their boat is a lake monster but after their motor fails and they use their skills to capture it they discover it's the solution to getting them home.</t>
  </si>
  <si>
    <t>Thunderlake Monster</t>
  </si>
  <si>
    <t>Tales Of The Moana</t>
  </si>
  <si>
    <t>Meilani is a special brown butterfly who lives in a pond in Tonga. She slurps the tears of sharks when they're sad. But her greatest dream is to dance with the rainbow coloured butterflies.</t>
  </si>
  <si>
    <t>Faiana The Fairy</t>
  </si>
  <si>
    <t>SAMOA</t>
  </si>
  <si>
    <t>Grace Beside Me</t>
  </si>
  <si>
    <t>When Aunty Min helps Fuzzy with a love spell, things don't quite work out the way she planned.</t>
  </si>
  <si>
    <t>Love Me, Love Me Not</t>
  </si>
  <si>
    <t>After freeing the prisoners, Spartakus heads for Arkadia. There, the meaning of the oracle is finally revealed and for Bob and Rebecca, it's almost time to finally go home.</t>
  </si>
  <si>
    <t>To Elsewehere And Tomorrow</t>
  </si>
  <si>
    <t>Our Stories</t>
  </si>
  <si>
    <t>The visionary people of Woorabinda are taking matters of community into their own hands and they're doing it their way and integrating culture into everyday life.</t>
  </si>
  <si>
    <t>Into The Future</t>
  </si>
  <si>
    <t>Ngarrindjeri and Kaurna man Allan Sumner, a local artist who has dedicated his life to creating art as a legacy for his family, takes the bold step of launching an Aboriginal cultural centre.</t>
  </si>
  <si>
    <t>Big Al's Big Dream</t>
  </si>
  <si>
    <t>APTN National News</t>
  </si>
  <si>
    <t>News week in review from Canada's Indigenous broadcaster APTN.</t>
  </si>
  <si>
    <t>Bamay</t>
  </si>
  <si>
    <t>A slow TV showcase of the stunning landscapes found in Larrakia and Wulwulam Country.</t>
  </si>
  <si>
    <t>Larrakia &amp; Wulwulam Country</t>
  </si>
  <si>
    <t>A slow TV showcase of the stunning landscapes found in Tharawal and Inningai Country.</t>
  </si>
  <si>
    <t>Tharawal &amp; Inningai Country</t>
  </si>
  <si>
    <t>Arctic Secrets</t>
  </si>
  <si>
    <t>The Yukon is a true wilderness, one of the last on earth. The vast land got its name from its longest river, which the Gwich'in, one of the indigenous people of the region, call Yukunah.</t>
  </si>
  <si>
    <t>Yukon Wild</t>
  </si>
  <si>
    <t>Who Killed Malcolm X</t>
  </si>
  <si>
    <t xml:space="preserve">a v </t>
  </si>
  <si>
    <t>The life and legacy of Malcolm X are explored as historian Abdur-Rahman Muhammad journeys to learn the truth behind Malcolm's murder.</t>
  </si>
  <si>
    <t>Marked Man</t>
  </si>
  <si>
    <t xml:space="preserve">Karla Grant Presents </t>
  </si>
  <si>
    <t>The apocalyptic 2019-2020 Australian bushfires were a dire warning: respect the environment and listen to Indigenous wisdom, or our world will become a living hell.</t>
  </si>
  <si>
    <t>Inferno Without Borders</t>
  </si>
  <si>
    <t>Race</t>
  </si>
  <si>
    <t>Race is based on the incredible true story of Jesse Owens, whose epic quest to become the greatest track and field athlete in history thrusts him onto the world stage of the 1936 Berlin Olympics.</t>
  </si>
  <si>
    <t>Stanley Chasm</t>
  </si>
  <si>
    <t>Ballooning</t>
  </si>
  <si>
    <t>Science Questers get to ask Commander John Herrington what its like to be an Astronaut while Corey Gray shares what it's like to be part of a science team the proved Gravitational Waves!</t>
  </si>
  <si>
    <t>Astronomy</t>
  </si>
  <si>
    <t>The children have never heard of a Bunyip. They are told by Elder Moort if they go near the ghostly bush they may see one. They follow Moort's advice to stay in a cave overnight to see for themselves.</t>
  </si>
  <si>
    <t>Myth Of The Bunyip</t>
  </si>
  <si>
    <t>Kikpesan just turned 13. She's from the Mi'kmaq Nation and she lives in Esgenoopetitj, New Brunswick. Kikpesan is an accomplished archer, she has competed at the New Brunswisk Indian Summer Games.</t>
  </si>
  <si>
    <t>Kikpesan</t>
  </si>
  <si>
    <t>When a storm approaches, the trio are sent to alert the people of Turtle Bay.</t>
  </si>
  <si>
    <t>Stormy Weather</t>
  </si>
  <si>
    <t>The Fox has received a parcel from Fennec, her relative living in Africa. It's a beautiful gift - game of dominoes with fruits. Play along with Foxy and Nanny Tuta and find out their favourite fruits!</t>
  </si>
  <si>
    <t>Postman</t>
  </si>
  <si>
    <t>Kayne and Kamil brave shark infested waters, dodge salt-water crocodiles and come face to face with venomous sea snakes before meeting the box jellyfish!</t>
  </si>
  <si>
    <t>Box Jellyfish</t>
  </si>
  <si>
    <t>Kamil challenges Kayne to rescue a venomous, temperamental King Brown snake - and the King Brown is not too happy about it!</t>
  </si>
  <si>
    <t>King Brown Snake</t>
  </si>
  <si>
    <t>Nico has a bad cold and cannot participate in the fun adventure. In the end, he realizes that imagination is a wonderful power that he can use whenever he wants!</t>
  </si>
  <si>
    <t>Nico's Book</t>
  </si>
  <si>
    <t>Yarning Culture Through Film</t>
  </si>
  <si>
    <t>Gumbaynggirr - Unkya - Birrugan</t>
  </si>
  <si>
    <t xml:space="preserve">a v w </t>
  </si>
  <si>
    <t xml:space="preserve">Wiyi Yani U Thangani </t>
  </si>
  <si>
    <t>Wiyi Yani U Thangani (Women's Voices) is the story of strength, resilience, sovereignty and power that has been told by the voices of First Nations women and girls.</t>
  </si>
  <si>
    <t>National Indigenous Fashion Awards 2022</t>
  </si>
  <si>
    <t>The National Indigenous Fashion Awards showcases and celebrates work from Australia's Indigenous and Torres Strait Islander arts and fashion designers.</t>
  </si>
  <si>
    <t>Madonna proves her faith. Damo finds fame for all the wrong reasons. Harper reaches breaking point.</t>
  </si>
  <si>
    <t>Adam, food writer Kate Gibbs, and former MasterChef contestant Aaron Harvie are in the Cook Up kitchen taking classic dishes and giving them a modern take.</t>
  </si>
  <si>
    <t>Modern Classics</t>
  </si>
  <si>
    <t xml:space="preserve"> Red Dirt Riders</t>
  </si>
  <si>
    <t>The Pilbara's first traffic jam forms during riding practice before a trip to the marsh. Living proof of the dangers of riding on country.</t>
  </si>
  <si>
    <t>Important packages must be delivered by the friends but Joe can't run and jump through the forest as well as Nina and Buddy and feels useless until Kookum helps him realize that his special skill.</t>
  </si>
  <si>
    <t>Package Run</t>
  </si>
  <si>
    <t>Faiana is the world's first Pasifika courier fairy, but one day, things go terribly wrong with a very important magical delivery.</t>
  </si>
  <si>
    <t>Alulelei And The Secret Of The Stars</t>
  </si>
  <si>
    <t>Fuzzy tries to help Cat settle into her new home but a moody teenage ghost has other plans.</t>
  </si>
  <si>
    <t>In the mountains, our heroes discover the entrance to a temple. They are greeted by a large priest wearing a mask with the head of a bird.</t>
  </si>
  <si>
    <t>Frustrated by a lack of understanding of Aboriginal culture in his Country, Mark Koolmatrie is on a mission to educate and share his ongoing connection to Country and self.</t>
  </si>
  <si>
    <t>Koomie Country</t>
  </si>
  <si>
    <t xml:space="preserve">q </t>
  </si>
  <si>
    <t>Mikayla travels six hours a day from her island home to get an education and rarely misses a day of school. This doesn't surprise her friends, because this talented young leader has a bright future.</t>
  </si>
  <si>
    <t>Mikayla</t>
  </si>
  <si>
    <t xml:space="preserve">Indian Country Today </t>
  </si>
  <si>
    <t>Native American News</t>
  </si>
  <si>
    <t>Slow TV is back on NITV with more beautiful Bamay, celebrating stunning landscapes of Countries across Australia. Sit back and relax with the healing powers of Country.</t>
  </si>
  <si>
    <t>Barkinji Country - The Barkaa NSW</t>
  </si>
  <si>
    <t>It's November at Cape Tatnam. Winter is coming to the lower Western shore of Hudson Bay. But the ice, which should be forming on Hudson Bay by now is nowhere to be seen.</t>
  </si>
  <si>
    <t>Waiting For Winter</t>
  </si>
  <si>
    <t xml:space="preserve">Moko </t>
  </si>
  <si>
    <t>Moko artists from Aotearoa attend 'Tatau i Mo'orea'. Gathering and sharing their art with artists from around the world, unexpected and heated debates arise.</t>
  </si>
  <si>
    <t>Tawahi</t>
  </si>
  <si>
    <t xml:space="preserve">True North Calling </t>
  </si>
  <si>
    <t xml:space="preserve">a l w </t>
  </si>
  <si>
    <t>An Inuvik-based tour operator, Kylik Kisoun Taylor, attempts to launch a bold new business venture, while in Iqaluit, community leader Franco Buscemi takes a brave step toward his political career.</t>
  </si>
  <si>
    <t>Next Steps</t>
  </si>
  <si>
    <t>The Last Land - Gespe'gewa'gi</t>
  </si>
  <si>
    <t>It's mid-summer and the commercial fisheries take a pause, but community organizer Lita and her bubbly crew are in full swing. Rain or shine, it's the perfect time for the Listuguj Pow Wow.</t>
  </si>
  <si>
    <t>Lita And The Pow Wow Crew</t>
  </si>
  <si>
    <t>Hunting Aotearoa</t>
  </si>
  <si>
    <t>It's the Turangi Open Pig Hunting Competition and Howie's in the thick of it, battling central North Island scrub on the hunt for trophy boar.</t>
  </si>
  <si>
    <t>Turangi</t>
  </si>
  <si>
    <t>Wellington Paranormal</t>
  </si>
  <si>
    <t>After giving a talk at a high school, Minogue and O'Leary confiscate a haunted leather jacket that makes whoever wears it cool - something neither Minogue nor O'Leary are used to.</t>
  </si>
  <si>
    <t>The Dark Horse</t>
  </si>
  <si>
    <t xml:space="preserve">a d l v </t>
  </si>
  <si>
    <t xml:space="preserve"> Cliff Curtis stars as Genesis Potini, a brilliant but troubled New Zealand chess champion who finds purpose by teaching underprivileged children about the rules of chess and life. (James Rolleston)</t>
  </si>
  <si>
    <t>A slow TV showcase of the stunning landscapes found in Wiradjuri &amp; Ngarigo Country along the waters of the Murrumbidgee River.</t>
  </si>
  <si>
    <t>Murrumbidgee River - Wiradjuri &amp; Ngarigo Country</t>
  </si>
  <si>
    <t>A slow TV showcase of the stunning landscapes found in Arrernte Country.</t>
  </si>
  <si>
    <t>Arrernte Country</t>
  </si>
  <si>
    <t>Katherine Gorge</t>
  </si>
  <si>
    <t>Alice Dunes</t>
  </si>
  <si>
    <t>Kai and Anostin visit Iceland to see how geology, chemistry, physics and even creativity go into volcanology - the study of volcanoes.</t>
  </si>
  <si>
    <t>Volcanoes</t>
  </si>
  <si>
    <t>The children go swimming in the billabong, not realising a crocodile is lurking in the water. The crocodile chases after Jarra and a turtle and Jarra grabs hold of a tree branch and pulls himself up.</t>
  </si>
  <si>
    <t>Billabong Ripple</t>
  </si>
  <si>
    <t>Wiingashk is an 11-year-old boy from Sault Ste. Marie, Ontario. He's Ojibwe. Wiingashk loves to hang out with his father and together they practice archery and go hunting in the bush.</t>
  </si>
  <si>
    <t>Wiingashk</t>
  </si>
  <si>
    <t>When the kids help out at the local radio station they discover a problem with the antenna is being caused by a baby raccoon.</t>
  </si>
  <si>
    <t>Turtle Bay Radio</t>
  </si>
  <si>
    <t>Do you know what a carnival is? Nanny Tuta and the Fox dress up in various costumes and can't decide which mask is right to attend the carnival.</t>
  </si>
  <si>
    <t>Carnival</t>
  </si>
  <si>
    <t>Discovering a city surrounded by an impassable wall, our heroes are immediately captured by iron men, then thrown into the fortified city after receiving a mark on their foreheads.</t>
  </si>
  <si>
    <t>Uncle Bert</t>
  </si>
  <si>
    <t>Bungy jumping from high above the rainforest to plunging deep within, Kayne comes face to face with an ill tempered whistling tarantula in this episode of Bushwhacked about facing your fears!</t>
  </si>
  <si>
    <t>Tarantula</t>
  </si>
  <si>
    <t>Kayne challenges Kamil to 5 mission in 24 hours in and around Sydney in a frantic race against the clock episode of Bushwhacked!</t>
  </si>
  <si>
    <t>Urban Animals</t>
  </si>
  <si>
    <t>Julie sees Viola hugging Pam and calling her her little treasure. She imagines that her aunt prefers Pam!</t>
  </si>
  <si>
    <t>Gumbaynggirr - Bowraville - The Brown Jack</t>
  </si>
  <si>
    <t xml:space="preserve">Pacific Lockdown: Sea Of Resilience </t>
  </si>
  <si>
    <t>The Pacific's response to the Covid-19 pandemic has been one of self-reliance and resilience: turning to its communities and churches, its lands and seas.</t>
  </si>
  <si>
    <t>Damo feels terrible for embarrassing Desi with his portrayal on 'Honeymoon or Doom'. It gets worse when Damo's swollen face becomes a popular meme online.</t>
  </si>
  <si>
    <t>SBS News presenter Janice Petersen and actor Dane Simpson join Adam Liaw in the Cook Up kitchen to create some prune inspired dishes.</t>
  </si>
  <si>
    <t>Prunes</t>
  </si>
  <si>
    <t>Red Dirt Riders</t>
  </si>
  <si>
    <t>Near a ghost town on the coast, a famous red dog is resting in peace after an adventurous life. To visit his memorial the Red Dirt Riders must brave the Ngurin River crossing.</t>
  </si>
  <si>
    <t>Bajinhurrba</t>
  </si>
  <si>
    <t>Joe's concerned that a lacrosse game against a new opponent is one his team will lose so he fakes an illness but when Smudge gets into trouble Joe realizes he must tell the truth and lead the rescue.</t>
  </si>
  <si>
    <t>Big Game, The</t>
  </si>
  <si>
    <t>Thanks to a magical tail, Lani is a shape shifting girl who can transform into a dolphin!  But one day her magical tail goes missing!</t>
  </si>
  <si>
    <t>Meilani The Brown Butterfly</t>
  </si>
  <si>
    <t>Lola is in grave danger, but will Fuzzy help her and save the forest in time?</t>
  </si>
  <si>
    <t>In the jungle, our heroes accompany Ma-Toot, who is looking for her son, Thot. Meanwhile, not far from there, pirates are working to restore an old park of attractions.</t>
  </si>
  <si>
    <t>Mama Thot</t>
  </si>
  <si>
    <t>This story of -determination explores an Indigenous-led school program that's achieving real educational outcomes for the lives of disadvantaged kids from regional and remote Australia.</t>
  </si>
  <si>
    <t>Star Girls</t>
  </si>
  <si>
    <t xml:space="preserve">Our Stories </t>
  </si>
  <si>
    <t xml:space="preserve">a q </t>
  </si>
  <si>
    <t>It's not every day you come across an 83-year-old still working fulltime and living life to the fullest, but that's exactly what 2019 NAIDOC Award recipient Aunty Thelma Weston is doing.</t>
  </si>
  <si>
    <t>Aunty Thelma</t>
  </si>
  <si>
    <t xml:space="preserve">Living Black </t>
  </si>
  <si>
    <t>Host Karla Grant speaks with award winning writer, producer and director Erica Glynn about her life and career and her role as co-creator of drama series True Colours.</t>
  </si>
  <si>
    <t>Erica Glynn - Showing Our True Colours</t>
  </si>
  <si>
    <t>Gija Country -  Bungle Bungles WA</t>
  </si>
  <si>
    <t>The Land We're On With Penelope Towney</t>
  </si>
  <si>
    <t>In this short film, Penelope Towney performs an Acknowledgement of Country for the Dharawal and Yuin Nations. Penelope then speaks about performing Welcomes to Country and Acknowledgements of Country.</t>
  </si>
  <si>
    <t>At the mighty Hudson Bay the Arctic extends its icy reach deep into the North American continent. Life here is driven by  extreme cold conditions which make Hudson Bay unique.</t>
  </si>
  <si>
    <t>Rhythm Of The Bay</t>
  </si>
  <si>
    <t>Ice Cowboys</t>
  </si>
  <si>
    <t>Dallas flies with pilots Matt and Emily out over the Alaskan wilderness to scout the new sections on this year's Iditarod trail. Meanwhile, Lance deals with the aftermath of a devastating accident.</t>
  </si>
  <si>
    <t>First Australians</t>
  </si>
  <si>
    <t>Many first Australians are born into hybrid lives, strictly controlled by white society. It is hard for them to find their feet in the new world or the old.</t>
  </si>
  <si>
    <t>An Unhealthy Government Experiment</t>
  </si>
  <si>
    <t>Blue Note Records</t>
  </si>
  <si>
    <t>Ngumpin Kartiya</t>
  </si>
  <si>
    <t>This documentary looks at a proud and sometimes difficult past, and also celebrates a bright and better future.</t>
  </si>
  <si>
    <t>Arnhern Land</t>
  </si>
  <si>
    <t>Todd River</t>
  </si>
  <si>
    <t>We head to Blackfoot Territory on the prairies where the Science Questers learn about the Buffalo Treaty, the restoration of Buffalo and how important to Buffalo are to the eco-balance of the prairie.</t>
  </si>
  <si>
    <t>Buffalo</t>
  </si>
  <si>
    <t>Moort the Elder is hungry for boiled emu eggs and sends the children to find some. The children come back empty-handed so he shows them how to find them. They arrive too late the eggs are hatching.</t>
  </si>
  <si>
    <t>Boiled Emu Eggs</t>
  </si>
  <si>
    <t>Skawennahawi is a 9-year-old Mohawk girl from Ottawa, Ontario. She loves to hang out with her best friend, Eliane, and together they go to swim team practice and make a delicious Shepherd's Pie.</t>
  </si>
  <si>
    <t>Skawennahawi</t>
  </si>
  <si>
    <t>Nina is missing a moccasin she needs for pow-wow workout class and jumps to the conclusion that Smudge the puppy has taken it.</t>
  </si>
  <si>
    <t>Missing Moccasin</t>
  </si>
  <si>
    <t>Oh my! The Fox is sick, she sneezes instead of saying the usual 'Coo-coo'. Luckily Nanny Tuta knows how to take care of sick Foxy, so she will be healthy and active very soon again.</t>
  </si>
  <si>
    <t>Foxy Is Sick</t>
  </si>
  <si>
    <t>Tehrig, badly injured after crossing the interlayer tunnel again, returned to Arkadia. Delirious, he starts talking about pirates.</t>
  </si>
  <si>
    <t>Tehrig's Nightmare</t>
  </si>
  <si>
    <t>Kayne is challenged to take a snap of a unique manta ray as tense moments at sea lead to a thrilling climax in this episode of Bushwhacked as we search the ocean to help a graceful species in need.</t>
  </si>
  <si>
    <t>Manta</t>
  </si>
  <si>
    <t>Pam is absorbed by a new puzzle and is not interested in anything else! When the team travels north to care for a caribou, Pam rediscovers that it's important to be there for her friends.</t>
  </si>
  <si>
    <t>Puzzles And Caribou</t>
  </si>
  <si>
    <t>Gumbaynggirr - Coffs Harbour - Bunny's Beach</t>
  </si>
  <si>
    <t>My Life As I Live It</t>
  </si>
  <si>
    <t>An update on the film "My Survival As An Aboriginal", made in 1978. It shows how life has changed for the Aboriginal community of Brewarrina, far north west NSW.</t>
  </si>
  <si>
    <t>Lagau Danalaig - An Island Life</t>
  </si>
  <si>
    <t>With an idyllic island lifestyle as the backdrop, we find out what makes Badu unique through the stories of the people as expressed in their art and culture.</t>
  </si>
  <si>
    <t>After Jojo posts on social media about Robert's care, Viliami defends his criticism of the hospital to Madonna - and TK, who reprimands him for casting them in a negative light.</t>
  </si>
  <si>
    <t>Zero Waste warrior Sarah Wilson and Three Blue Ducks owner Mark LaBrooy join Adam in the Cook Up kitchen to create dishes that make wine the hero.</t>
  </si>
  <si>
    <t>Wine</t>
  </si>
  <si>
    <t>Weymul is a safe place to ride with lots of tracks and stories. The Red Dirt Riders visit a shearer's shed where a mysterious spirit of the country lives.</t>
  </si>
  <si>
    <t>Weymul</t>
  </si>
  <si>
    <t>When Chief Madwe runs out of jam, Buddy and the kids decide to pick fresh blueberries for him to make more jam.</t>
  </si>
  <si>
    <t xml:space="preserve">Tales Of The Moana </t>
  </si>
  <si>
    <t>After a storm at sea traps Masina on a deserted pacific island, she finds a magical seashell. Could this seashell help Masina finally get home?</t>
  </si>
  <si>
    <t>Losi The Giant Fisherman</t>
  </si>
  <si>
    <t>Fuzzy is set on having a normal 13th birthday, but the Ancestors have other plans.</t>
  </si>
  <si>
    <t>Spooky Month</t>
  </si>
  <si>
    <t>Aboriginal people have gathered and hunted bush tucker as ceremony on the Foreshore for generations, but recent human impacts on the ecosystem are forcing Traditional owners to adapt.</t>
  </si>
  <si>
    <t>Foreshore</t>
  </si>
  <si>
    <t>A grandfather faces the struggle of maintaining his Alian Kastom to hunt, cook share and showcase cultural feastings. In an ever-changing landscape, will Cooking Kastom be possible in the future?</t>
  </si>
  <si>
    <t>Cooking Kastom</t>
  </si>
  <si>
    <t>The 77 Percent</t>
  </si>
  <si>
    <t>Africa is home to a large number of youth as they constitute 77 per cent of the continent's population. A few ambitious youngsters come together to share their vision for the continent's future.</t>
  </si>
  <si>
    <t>GERMANY</t>
  </si>
  <si>
    <t>Jaru Country - Bungle Bungles WA</t>
  </si>
  <si>
    <t xml:space="preserve">Going Places With Ernie Dingo </t>
  </si>
  <si>
    <t>Ernie is in Waiben also known as the Thursday Island and meets a down to earth landscaper, an oyster farmer who's found his niche in the world, and a Kaurereg Elder holding onto culture.</t>
  </si>
  <si>
    <t>Waiben</t>
  </si>
  <si>
    <t xml:space="preserve">True Colours </t>
  </si>
  <si>
    <t xml:space="preserve">a l v </t>
  </si>
  <si>
    <t>Laying on a bed in the health clinic, Brendan is being rehydrated via a drip. Bereft, Viv hovers. Nick brings the focus back to the investigation, and Brendan tells them he was with Keithy all night.</t>
  </si>
  <si>
    <t>Welcome To Woop Woop</t>
  </si>
  <si>
    <t>MA</t>
  </si>
  <si>
    <t xml:space="preserve">l s </t>
  </si>
  <si>
    <t>Songlines on Screen</t>
  </si>
  <si>
    <t>Yarripiri the giant ancestral taipan created the Jardiwanpa Songline through his journey, bringing songs, law and the Jardiwanpa fire ceremony to Warlpiri people.</t>
  </si>
  <si>
    <t>Yarripiri's Journey</t>
  </si>
  <si>
    <t>Kakadu</t>
  </si>
  <si>
    <t>Ooraminna</t>
  </si>
  <si>
    <t>Isa asks us to consider how we can live in the city and still have traditional plants and medicines and our Knowledge Holders show us how!</t>
  </si>
  <si>
    <t>Cityfood</t>
  </si>
  <si>
    <t>Elder Moort is sleeping in his humpy when he hears a noise behind a bush and sends the children to find out what is making the noise. The children find a cave and are chased by a black boar.</t>
  </si>
  <si>
    <t>Myles is a 10-year-old Ojibwe boy from Brandon, Manitoba. He demonstrates how to make a dream catcher with his sisters and, while at school, how to build a traditional drum from hide and wood.</t>
  </si>
  <si>
    <t>Myles</t>
  </si>
  <si>
    <t>Buddy finds himself in a basketball shooting competition with his dad, Chief Madwe, so he needs to learn how to sink a basket double quick!</t>
  </si>
  <si>
    <t>Buddy On Target</t>
  </si>
  <si>
    <t>It is late at night and it's dark at Nanny Tuta's place. The Fox is very afraid of the dark, but Tuta is brave - she will look up the darkness to catch it, so that Foxy can fall asleep peacefully.</t>
  </si>
  <si>
    <t>Darkness</t>
  </si>
  <si>
    <t>In the ruins of the first city of Arkadia, built just after the great cataclysm, our heroes search for records of the creation of the Shagma.</t>
  </si>
  <si>
    <t>Kayne's challenge? To race the biggest fish in the world, the Whale Shark at the stunning Ningaloo Reef in WA, problem is, they're a little harder to find than first expected.</t>
  </si>
  <si>
    <t>Whale Shark</t>
  </si>
  <si>
    <t>Kayne and Kamil find out what a sea eagle supermarket is and learn the secret sea eagle dance with the Gubbi Gubbi before Kayne has to fly through the skies in this action packed Bushwhacked episode.</t>
  </si>
  <si>
    <t>Sea Eagles</t>
  </si>
  <si>
    <t>Nico doesn't listen to Viola's warnings and ends up losing his precious turquoise stone during the adventure. In the future, he promises to be more attentive to the advice of the greats.</t>
  </si>
  <si>
    <t>Boreal Safari</t>
  </si>
  <si>
    <t>Worimi - Karuah - Saltwater Man</t>
  </si>
  <si>
    <t>Niminjarra</t>
  </si>
  <si>
    <t>'Niminjarra' is a story owned by Warnman people of the Great Sandy Desert in WA. Two young men decided not to go to a higher Law ceremony and turned themselves into snakes.</t>
  </si>
  <si>
    <t>Vili is relieved when he convinces Jojo to take her harmful social media post down. But he is disappointed when she won't consider engaging with Anna. He goes to Viv for help.</t>
  </si>
  <si>
    <t>SBS News presenter Janice Petersen and actor Dane Simpson are in the Cook Up kitchen with Adam to create some easy chickpea recipes.</t>
  </si>
  <si>
    <t>Chickpeas</t>
  </si>
  <si>
    <t>Bogged</t>
  </si>
  <si>
    <t>The Ngurin River runs to the coast but is often dry. On a rare rainy day, the Red Dirt Riders want to see how much water is in the dam.</t>
  </si>
  <si>
    <t>Nina decides to make a crow her pet, she and her friends build it a fancy bird house with wire over the windows but then must rescue it from a calamity created by trying to keep a wild bird cooped up.</t>
  </si>
  <si>
    <t>As The Crow Flies</t>
  </si>
  <si>
    <t>Motiktik and his family have a magical secret, but one day their secret is revealed and suddenly things go very wrong in their village.</t>
  </si>
  <si>
    <t>Fa'ata The Mermaid</t>
  </si>
  <si>
    <t>Fuzzy is visited by the spirit of a bushranger with a long lost treasure.</t>
  </si>
  <si>
    <t>Black Hat's Treasure</t>
  </si>
  <si>
    <t>An inspiring story about the journey of a founding member of the Aboriginal Sobriety Group SA, Cyril 'Bumpa' Coaby, who has helped build the organisation from the ground up to help others in need.</t>
  </si>
  <si>
    <t>Bumpa's Legacy</t>
  </si>
  <si>
    <t>Living in Stuttgart Germany, 54-year-old Aboriginal skateboarder Chris Robinson is raising two young children and has a unique style of parenting.</t>
  </si>
  <si>
    <t>Chris Robinson</t>
  </si>
  <si>
    <t>Nitv News: Nula 2023</t>
  </si>
  <si>
    <t>The latest news from the oldest living culture, join Natalie Ahmat and the team of NITV journalists for stories from an Indigenous perspective.</t>
  </si>
  <si>
    <t>Noongar Country - The Pinnacles WA</t>
  </si>
  <si>
    <t>From the Torres Straits to Tasmania and everywhere in between - Bamay is a slow TV showcase of Australia's most stunning landscapes. NITV pays tribute to that which gives us life: Country.</t>
  </si>
  <si>
    <t>Belle And Sebastien</t>
  </si>
  <si>
    <t>Set high in the French Alps during the Second World War, this is a timeless tale of an orphan boy and his wild mountain dog.</t>
  </si>
  <si>
    <t>Join Ernie in the Grampians in Victoria as he visits a local cultural guide, goes kayaking with an outdoor enthusiast, and gets introduced to the art of glass blowing.</t>
  </si>
  <si>
    <t>Grampians</t>
  </si>
  <si>
    <t>Cultural Connections Immersion Festival</t>
  </si>
  <si>
    <t>Concert series with live performances from Indigenous artists at the 1770 Cultural Connections Immersion Festival in central Queensland.</t>
  </si>
  <si>
    <t xml:space="preserve">Lycett And Wallis </t>
  </si>
  <si>
    <t>Convict artist Joseph Lycett and his patron Newcastle Commandant Captain James Wallis started an art revolution that resulted in the preservation of vast amounts of Aboriginal Cultural Knowledge.</t>
  </si>
  <si>
    <t>Mataranka</t>
  </si>
  <si>
    <t>Isa asks why Animal habitats are important and what we can learn from animals and how to be grateful for the food, shelter, knowledge and medicines our animal relatives provide.</t>
  </si>
  <si>
    <t>Animals</t>
  </si>
  <si>
    <t>The children walk to the coast to enjoy some oyster pearl meat. They are walking for days then finally see the sandy beaches for the first time. Here they find a black pearl and turtle nest.</t>
  </si>
  <si>
    <t>Turtles Nest</t>
  </si>
  <si>
    <t>Alexciia is a 9-year-old girl from the Blackfoot Nation. She lives in Calgary, Alberta. Alexciia loves to dance and she demonstrates a jingle dance and a hoop dance.</t>
  </si>
  <si>
    <t>Alexciia</t>
  </si>
  <si>
    <t>When Smudge the puppy goes missing, Nina, Joe and Buddy interrupt their outdoor gymnastic practice and track his paw prints up to where he's stuck on a rocky ledge.</t>
  </si>
  <si>
    <t>Smudge Search Party</t>
  </si>
  <si>
    <t>Today there is a music in the house - Tuta and the Fox are dancing. Their friend Fennec has a nice game in mind... Will you play along?</t>
  </si>
  <si>
    <t>Dance And Freeze</t>
  </si>
  <si>
    <t>Tehrig falls victim to the 'song of the machine', an ancient cyber trap that shuts down all of his functions.</t>
  </si>
  <si>
    <t>Holiday Fever</t>
  </si>
  <si>
    <t>Kayne and Kamil set off to Uluru in search of Australia's greatest monitor, the perentie, but not without meeting some very special desert folk along the way!</t>
  </si>
  <si>
    <t>Perenties</t>
  </si>
  <si>
    <t>Vanille: A Carribean Tale</t>
  </si>
  <si>
    <t xml:space="preserve">Ethnic Business Awards 2022 </t>
  </si>
  <si>
    <t>The Ethnic Business Awards (EBA's) recognise the outstanding accomplishments of Migrant and Indigenous entrepreneurs. They highlight the contribution made to Australia by these people.</t>
  </si>
  <si>
    <t>Tamworth Country Music Festival 2008. This episode is an Intune and Intimate with Troy Cassar-Daley.</t>
  </si>
  <si>
    <t>Intimate</t>
  </si>
  <si>
    <t>Going Native</t>
  </si>
  <si>
    <t>Drew Hayden Taylor  jumps into the world of indigenous fashion with a series of the hottest young designers, as well as a one-of-a-kind turquoise jeweller in Sante Fe, New Mexico.</t>
  </si>
  <si>
    <t>Going Fashionable</t>
  </si>
  <si>
    <t xml:space="preserve">Chuck And The First People's Kitchen </t>
  </si>
  <si>
    <t>Chuck visits Kitigan Zibi where he experiences beaver tail with maple syrup.</t>
  </si>
  <si>
    <t>Kitiganiibi</t>
  </si>
  <si>
    <t>Family Rules</t>
  </si>
  <si>
    <t>A new baby is on the way and after three sons, the big news is that Shenika is finally having a girl.</t>
  </si>
  <si>
    <t>Shenika</t>
  </si>
  <si>
    <t>Bears: The Ultimate Survivors</t>
  </si>
  <si>
    <t>Deep in the wilds of Canada and the frozen expanses of Alaska, Polar, Grizzly and Spirit bears are all fighting to survive.</t>
  </si>
  <si>
    <t>The Orator</t>
  </si>
  <si>
    <t>This acclaimed film is the first entirely shot in Samoa. Saili, a taro farmer, attempts to reclaim his father's chief status by proving his oratory skills are good enough to lead the community.</t>
  </si>
  <si>
    <t>The Habits Of New Norcia</t>
  </si>
  <si>
    <t>The true story of former Western Australian Aboriginal child 'inmates' of the New Norcia Benedictine Mission who were separated from their families and confined to this 'orphanage without orphans'.</t>
  </si>
  <si>
    <t>A slow TV showcase of the stunning landscapes found in Kambuwal, Guuwa &amp; Gayiri Country.</t>
  </si>
  <si>
    <t>Kambuwal, Guuwa &amp; Gayiri Country</t>
  </si>
  <si>
    <t>An exploration of the global power and impact of the music of John Coltrane where the passions, experiences and forces that shaped his life and revolutionary sounds are revealed.</t>
  </si>
  <si>
    <t>The Path Of Light</t>
  </si>
  <si>
    <t>The Marsh</t>
  </si>
  <si>
    <t>The Wishing Tree</t>
  </si>
  <si>
    <t>The Temple Of Condor</t>
  </si>
  <si>
    <t>The Coolening</t>
  </si>
  <si>
    <t>The Treasures Of Viola</t>
  </si>
  <si>
    <t>The Battle Of Lola's Forest</t>
  </si>
  <si>
    <t>Through rare archive, current recording sessions and conversations with influential musicians, this film explores the unique vision behind the iconic American jazz record label.</t>
  </si>
  <si>
    <t>A Berry Good Adventure</t>
  </si>
  <si>
    <t>A con artist escapes a deal gone wrong in New York and winds up in the Aussie outback in a strange town whose inhabitants are an oddball collection of misfits.</t>
  </si>
  <si>
    <t>The Scary Swine</t>
  </si>
  <si>
    <t>The Brothers Barkar</t>
  </si>
  <si>
    <t>Vanille, a young Parisian girl recently arrived in Guadeloupe, dives in an adventure tinged with mystery, meeting picturesque characters and a magic flower.</t>
  </si>
  <si>
    <t>Intune 08</t>
  </si>
  <si>
    <t>RUGBY LEAGUE</t>
  </si>
  <si>
    <t>RUGBY UNION</t>
  </si>
  <si>
    <t>SPORTS SERIES</t>
  </si>
  <si>
    <t>AFL</t>
  </si>
  <si>
    <t>FOOTBALL</t>
  </si>
  <si>
    <t>NATURAL HISTORY</t>
  </si>
  <si>
    <t>DOCUMENTARY SERIES</t>
  </si>
  <si>
    <t>FEATURE DOCUMENTARY</t>
  </si>
  <si>
    <t>MOVIE</t>
  </si>
  <si>
    <t>KARLA GRANT</t>
  </si>
  <si>
    <t>ADVENTURE</t>
  </si>
  <si>
    <t>COMEDY</t>
  </si>
  <si>
    <t>TRAVEL</t>
  </si>
  <si>
    <t>DRAMA</t>
  </si>
  <si>
    <t>NULA</t>
  </si>
  <si>
    <t>FAMILY MOVIE</t>
  </si>
  <si>
    <t>REALITY</t>
  </si>
  <si>
    <t>SATURDAY NIGHT MOVIES</t>
  </si>
  <si>
    <t>SPORTS</t>
  </si>
  <si>
    <t>Week 7: Sunday 12th February to Saturday 18th February</t>
  </si>
  <si>
    <t>TBC</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</si>
</sst>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1">
    <xf numFmtId="0" fontId="0" fillId="0" borderId="0" xfId="0" applyFont="1"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vertical="top" wrapText="1"/>
    </xf>
    <xf numFmtId="0" fontId="21" fillId="33" borderId="0" xfId="46" applyFont="1" applyFill="1" applyAlignment="1">
      <alignment horizontal="center" vertical="center" wrapText="1"/>
    </xf>
    <xf numFmtId="0" fontId="21" fillId="34" borderId="0" xfId="46" applyFont="1" applyFill="1" applyAlignment="1">
      <alignment horizontal="center" vertical="center" wrapText="1"/>
    </xf>
    <xf numFmtId="0" fontId="0" fillId="7" borderId="0" xfId="0" applyFill="1" applyAlignment="1">
      <alignment horizontal="center" vertical="center"/>
    </xf>
    <xf numFmtId="0" fontId="0" fillId="7" borderId="0" xfId="0" applyFill="1" applyAlignment="1">
      <alignment wrapText="1"/>
    </xf>
    <xf numFmtId="0" fontId="0" fillId="7" borderId="0" xfId="0" applyFill="1" applyAlignment="1">
      <alignment vertical="top" wrapText="1"/>
    </xf>
    <xf numFmtId="0" fontId="0" fillId="0" borderId="0" xfId="0" applyAlignment="1">
      <alignment horizontal="left"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0</xdr:colOff>
      <xdr:row>1</xdr:row>
      <xdr:rowOff>0</xdr:rowOff>
    </xdr:to>
    <xdr:pic>
      <xdr:nvPicPr>
        <xdr:cNvPr id="1" name="Picture 1"/>
        <xdr:cNvPicPr preferRelativeResize="1">
          <a:picLocks noChangeAspect="1"/>
        </xdr:cNvPicPr>
      </xdr:nvPicPr>
      <xdr:blipFill>
        <a:blip r:embed="rId1"/>
        <a:stretch>
          <a:fillRect/>
        </a:stretch>
      </xdr:blipFill>
      <xdr:spPr>
        <a:xfrm>
          <a:off x="0" y="0"/>
          <a:ext cx="7486650" cy="1857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N285"/>
  <sheetViews>
    <sheetView tabSelected="1" zoomScalePageLayoutView="0" workbookViewId="0" topLeftCell="A1">
      <pane ySplit="3" topLeftCell="A229" activePane="bottomLeft" state="frozen"/>
      <selection pane="topLeft" activeCell="A1" sqref="A1"/>
      <selection pane="bottomLeft" activeCell="K226" sqref="K226"/>
    </sheetView>
  </sheetViews>
  <sheetFormatPr defaultColWidth="9.140625" defaultRowHeight="15"/>
  <cols>
    <col min="1" max="1" width="10.140625" style="2" bestFit="1" customWidth="1"/>
    <col min="2" max="2" width="9.57421875" style="2" bestFit="1" customWidth="1"/>
    <col min="3" max="3" width="31.421875" style="1" customWidth="1"/>
    <col min="4" max="4" width="32.421875" style="1" customWidth="1"/>
    <col min="5" max="5" width="13.57421875" style="2" bestFit="1" customWidth="1"/>
    <col min="6" max="6" width="15.140625" style="2" bestFit="1" customWidth="1"/>
    <col min="7" max="7" width="12.140625" style="2" bestFit="1" customWidth="1"/>
    <col min="8" max="8" width="15.8515625" style="2" bestFit="1" customWidth="1"/>
    <col min="9" max="9" width="6.8515625" style="2" bestFit="1" customWidth="1"/>
    <col min="10" max="10" width="18.57421875" style="2" customWidth="1"/>
    <col min="11" max="11" width="38.00390625" style="3" customWidth="1"/>
    <col min="12" max="12" width="16.7109375" style="2" bestFit="1" customWidth="1"/>
    <col min="13" max="14" width="16.140625" style="2" bestFit="1" customWidth="1"/>
  </cols>
  <sheetData>
    <row r="1" ht="146.25" customHeight="1"/>
    <row r="2" spans="1:11" s="10" customFormat="1" ht="14.25">
      <c r="A2" s="10" t="s">
        <v>473</v>
      </c>
      <c r="C2" s="9"/>
      <c r="D2" s="9"/>
      <c r="K2" s="9"/>
    </row>
    <row r="3" spans="1:14" ht="14.25">
      <c r="A3" s="2" t="s">
        <v>0</v>
      </c>
      <c r="B3" s="2" t="s">
        <v>1</v>
      </c>
      <c r="C3" s="1" t="s">
        <v>2</v>
      </c>
      <c r="D3" s="1" t="s">
        <v>6</v>
      </c>
      <c r="E3" s="2" t="s">
        <v>9</v>
      </c>
      <c r="F3" s="2" t="s">
        <v>7</v>
      </c>
      <c r="G3" s="2" t="s">
        <v>3</v>
      </c>
      <c r="H3" s="2" t="s">
        <v>4</v>
      </c>
      <c r="I3" s="2" t="s">
        <v>8</v>
      </c>
      <c r="K3" s="3" t="s">
        <v>5</v>
      </c>
      <c r="L3" s="2" t="s">
        <v>10</v>
      </c>
      <c r="M3" s="2" t="s">
        <v>11</v>
      </c>
      <c r="N3" s="2" t="s">
        <v>12</v>
      </c>
    </row>
    <row r="4" spans="1:13" ht="57.75">
      <c r="A4" s="2" t="str">
        <f>"2023-02-12"</f>
        <v>2023-02-12</v>
      </c>
      <c r="B4" s="2" t="str">
        <f>"0500"</f>
        <v>0500</v>
      </c>
      <c r="C4" s="1" t="s">
        <v>13</v>
      </c>
      <c r="E4" s="2" t="str">
        <f>"03"</f>
        <v>03</v>
      </c>
      <c r="F4" s="2">
        <v>10</v>
      </c>
      <c r="G4" s="2" t="s">
        <v>14</v>
      </c>
      <c r="I4" s="2" t="s">
        <v>16</v>
      </c>
      <c r="J4" s="4"/>
      <c r="K4" s="3" t="s">
        <v>15</v>
      </c>
      <c r="L4" s="2">
        <v>2012</v>
      </c>
      <c r="M4" s="2" t="s">
        <v>17</v>
      </c>
    </row>
    <row r="5" spans="1:13" ht="28.5">
      <c r="A5" s="2" t="str">
        <f>"2023-02-12"</f>
        <v>2023-02-12</v>
      </c>
      <c r="B5" s="2" t="str">
        <f>"0600"</f>
        <v>0600</v>
      </c>
      <c r="C5" s="1" t="s">
        <v>18</v>
      </c>
      <c r="D5" s="1" t="s">
        <v>20</v>
      </c>
      <c r="E5" s="2" t="str">
        <f>"02"</f>
        <v>02</v>
      </c>
      <c r="F5" s="2">
        <v>9</v>
      </c>
      <c r="G5" s="2" t="s">
        <v>14</v>
      </c>
      <c r="I5" s="2" t="s">
        <v>16</v>
      </c>
      <c r="J5" s="4"/>
      <c r="K5" s="3" t="s">
        <v>19</v>
      </c>
      <c r="L5" s="2">
        <v>2019</v>
      </c>
      <c r="M5" s="2" t="s">
        <v>17</v>
      </c>
    </row>
    <row r="6" spans="1:13" ht="28.5">
      <c r="A6" s="2" t="str">
        <f>"2023-02-12"</f>
        <v>2023-02-12</v>
      </c>
      <c r="B6" s="2" t="str">
        <f>"0625"</f>
        <v>0625</v>
      </c>
      <c r="C6" s="1" t="s">
        <v>18</v>
      </c>
      <c r="D6" s="1" t="s">
        <v>23</v>
      </c>
      <c r="E6" s="2" t="str">
        <f>"02"</f>
        <v>02</v>
      </c>
      <c r="F6" s="2">
        <v>10</v>
      </c>
      <c r="G6" s="2" t="s">
        <v>22</v>
      </c>
      <c r="I6" s="2" t="s">
        <v>16</v>
      </c>
      <c r="J6" s="4"/>
      <c r="K6" s="3" t="s">
        <v>19</v>
      </c>
      <c r="L6" s="2">
        <v>2019</v>
      </c>
      <c r="M6" s="2" t="s">
        <v>17</v>
      </c>
    </row>
    <row r="7" spans="1:13" ht="72">
      <c r="A7" s="2" t="str">
        <f>"2023-02-12"</f>
        <v>2023-02-12</v>
      </c>
      <c r="B7" s="2" t="str">
        <f>"0650"</f>
        <v>0650</v>
      </c>
      <c r="C7" s="1" t="s">
        <v>24</v>
      </c>
      <c r="D7" s="1" t="s">
        <v>26</v>
      </c>
      <c r="E7" s="2" t="str">
        <f>"02"</f>
        <v>02</v>
      </c>
      <c r="F7" s="2">
        <v>5</v>
      </c>
      <c r="G7" s="2" t="s">
        <v>22</v>
      </c>
      <c r="I7" s="2" t="s">
        <v>16</v>
      </c>
      <c r="J7" s="4"/>
      <c r="K7" s="3" t="s">
        <v>25</v>
      </c>
      <c r="L7" s="2">
        <v>2018</v>
      </c>
      <c r="M7" s="2" t="s">
        <v>27</v>
      </c>
    </row>
    <row r="8" spans="1:13" ht="72">
      <c r="A8" s="2" t="str">
        <f>"2023-02-12"</f>
        <v>2023-02-12</v>
      </c>
      <c r="B8" s="2" t="str">
        <f>"0715"</f>
        <v>0715</v>
      </c>
      <c r="C8" s="1" t="s">
        <v>28</v>
      </c>
      <c r="D8" s="1" t="s">
        <v>30</v>
      </c>
      <c r="E8" s="2" t="str">
        <f>"02"</f>
        <v>02</v>
      </c>
      <c r="F8" s="2">
        <v>6</v>
      </c>
      <c r="G8" s="2" t="s">
        <v>22</v>
      </c>
      <c r="I8" s="2" t="s">
        <v>16</v>
      </c>
      <c r="J8" s="4"/>
      <c r="K8" s="3" t="s">
        <v>29</v>
      </c>
      <c r="L8" s="2">
        <v>2018</v>
      </c>
      <c r="M8" s="2" t="s">
        <v>17</v>
      </c>
    </row>
    <row r="9" spans="1:13" ht="28.5">
      <c r="A9" s="2" t="str">
        <f>"2023-02-12"</f>
        <v>2023-02-12</v>
      </c>
      <c r="B9" s="2" t="str">
        <f>"0730"</f>
        <v>0730</v>
      </c>
      <c r="C9" s="1" t="s">
        <v>31</v>
      </c>
      <c r="E9" s="2" t="str">
        <f>"02"</f>
        <v>02</v>
      </c>
      <c r="F9" s="2">
        <v>2</v>
      </c>
      <c r="G9" s="2" t="s">
        <v>22</v>
      </c>
      <c r="I9" s="2" t="s">
        <v>16</v>
      </c>
      <c r="J9" s="4"/>
      <c r="K9" s="3" t="s">
        <v>32</v>
      </c>
      <c r="L9" s="2">
        <v>2011</v>
      </c>
      <c r="M9" s="2" t="s">
        <v>17</v>
      </c>
    </row>
    <row r="10" spans="1:13" ht="72">
      <c r="A10" s="2" t="str">
        <f>"2023-02-12"</f>
        <v>2023-02-12</v>
      </c>
      <c r="B10" s="2" t="str">
        <f>"0755"</f>
        <v>0755</v>
      </c>
      <c r="C10" s="1" t="s">
        <v>33</v>
      </c>
      <c r="D10" s="1" t="s">
        <v>35</v>
      </c>
      <c r="E10" s="2" t="str">
        <f>"02"</f>
        <v>02</v>
      </c>
      <c r="F10" s="2">
        <v>12</v>
      </c>
      <c r="G10" s="2" t="s">
        <v>22</v>
      </c>
      <c r="I10" s="2" t="s">
        <v>16</v>
      </c>
      <c r="J10" s="4"/>
      <c r="K10" s="3" t="s">
        <v>34</v>
      </c>
      <c r="L10" s="2">
        <v>2020</v>
      </c>
      <c r="M10" s="2" t="s">
        <v>27</v>
      </c>
    </row>
    <row r="11" spans="1:13" ht="57.75">
      <c r="A11" s="2" t="str">
        <f>"2023-02-12"</f>
        <v>2023-02-12</v>
      </c>
      <c r="B11" s="2" t="str">
        <f>"0805"</f>
        <v>0805</v>
      </c>
      <c r="C11" s="1" t="s">
        <v>36</v>
      </c>
      <c r="D11" s="1" t="s">
        <v>38</v>
      </c>
      <c r="E11" s="2" t="str">
        <f>"01"</f>
        <v>01</v>
      </c>
      <c r="F11" s="2">
        <v>32</v>
      </c>
      <c r="G11" s="2" t="s">
        <v>22</v>
      </c>
      <c r="I11" s="2" t="s">
        <v>16</v>
      </c>
      <c r="J11" s="4"/>
      <c r="K11" s="3" t="s">
        <v>37</v>
      </c>
      <c r="L11" s="2">
        <v>2020</v>
      </c>
      <c r="M11" s="2" t="s">
        <v>27</v>
      </c>
    </row>
    <row r="12" spans="1:13" ht="72">
      <c r="A12" s="2" t="str">
        <f>"2023-02-12"</f>
        <v>2023-02-12</v>
      </c>
      <c r="B12" s="2" t="str">
        <f>"0815"</f>
        <v>0815</v>
      </c>
      <c r="C12" s="1" t="s">
        <v>39</v>
      </c>
      <c r="D12" s="1" t="s">
        <v>41</v>
      </c>
      <c r="E12" s="2" t="str">
        <f>"01"</f>
        <v>01</v>
      </c>
      <c r="F12" s="2">
        <v>6</v>
      </c>
      <c r="G12" s="2" t="s">
        <v>22</v>
      </c>
      <c r="I12" s="2" t="s">
        <v>16</v>
      </c>
      <c r="J12" s="4"/>
      <c r="K12" s="3" t="s">
        <v>40</v>
      </c>
      <c r="L12" s="2">
        <v>2020</v>
      </c>
      <c r="M12" s="2" t="s">
        <v>42</v>
      </c>
    </row>
    <row r="13" spans="1:14" ht="57.75">
      <c r="A13" s="2" t="str">
        <f>"2023-02-12"</f>
        <v>2023-02-12</v>
      </c>
      <c r="B13" s="2" t="str">
        <f>"0820"</f>
        <v>0820</v>
      </c>
      <c r="C13" s="1" t="s">
        <v>43</v>
      </c>
      <c r="D13" s="1" t="s">
        <v>45</v>
      </c>
      <c r="E13" s="2" t="str">
        <f>"02"</f>
        <v>02</v>
      </c>
      <c r="F13" s="2">
        <v>24</v>
      </c>
      <c r="G13" s="2" t="s">
        <v>14</v>
      </c>
      <c r="I13" s="2" t="s">
        <v>16</v>
      </c>
      <c r="J13" s="4"/>
      <c r="K13" s="3" t="s">
        <v>44</v>
      </c>
      <c r="L13" s="2">
        <v>1987</v>
      </c>
      <c r="M13" s="2" t="s">
        <v>46</v>
      </c>
      <c r="N13" s="2" t="s">
        <v>21</v>
      </c>
    </row>
    <row r="14" spans="1:13" ht="57.75">
      <c r="A14" s="2" t="str">
        <f>"2023-02-12"</f>
        <v>2023-02-12</v>
      </c>
      <c r="B14" s="2" t="str">
        <f>"0845"</f>
        <v>0845</v>
      </c>
      <c r="C14" s="1" t="s">
        <v>47</v>
      </c>
      <c r="D14" s="1" t="s">
        <v>50</v>
      </c>
      <c r="E14" s="2" t="str">
        <f>"02"</f>
        <v>02</v>
      </c>
      <c r="F14" s="2">
        <v>5</v>
      </c>
      <c r="G14" s="2" t="s">
        <v>14</v>
      </c>
      <c r="H14" s="2" t="s">
        <v>48</v>
      </c>
      <c r="I14" s="2" t="s">
        <v>16</v>
      </c>
      <c r="J14" s="4"/>
      <c r="K14" s="3" t="s">
        <v>49</v>
      </c>
      <c r="L14" s="2">
        <v>2014</v>
      </c>
      <c r="M14" s="2" t="s">
        <v>17</v>
      </c>
    </row>
    <row r="15" spans="1:13" ht="57.75">
      <c r="A15" s="2" t="str">
        <f>"2023-02-12"</f>
        <v>2023-02-12</v>
      </c>
      <c r="B15" s="2" t="str">
        <f>"0910"</f>
        <v>0910</v>
      </c>
      <c r="C15" s="1" t="s">
        <v>47</v>
      </c>
      <c r="D15" s="1" t="s">
        <v>52</v>
      </c>
      <c r="E15" s="2" t="str">
        <f>"02"</f>
        <v>02</v>
      </c>
      <c r="F15" s="2">
        <v>4</v>
      </c>
      <c r="G15" s="2" t="s">
        <v>22</v>
      </c>
      <c r="I15" s="2" t="s">
        <v>16</v>
      </c>
      <c r="J15" s="4"/>
      <c r="K15" s="3" t="s">
        <v>51</v>
      </c>
      <c r="L15" s="2">
        <v>2014</v>
      </c>
      <c r="M15" s="2" t="s">
        <v>17</v>
      </c>
    </row>
    <row r="16" spans="1:13" ht="72">
      <c r="A16" s="2" t="str">
        <f>"2023-02-12"</f>
        <v>2023-02-12</v>
      </c>
      <c r="B16" s="2" t="str">
        <f>"0935"</f>
        <v>0935</v>
      </c>
      <c r="C16" s="1" t="s">
        <v>53</v>
      </c>
      <c r="D16" s="1" t="s">
        <v>55</v>
      </c>
      <c r="E16" s="2" t="str">
        <f>"03"</f>
        <v>03</v>
      </c>
      <c r="F16" s="2">
        <v>13</v>
      </c>
      <c r="G16" s="2" t="s">
        <v>22</v>
      </c>
      <c r="I16" s="2" t="s">
        <v>16</v>
      </c>
      <c r="J16" s="4"/>
      <c r="K16" s="3" t="s">
        <v>54</v>
      </c>
      <c r="L16" s="2">
        <v>2019</v>
      </c>
      <c r="M16" s="2" t="s">
        <v>27</v>
      </c>
    </row>
    <row r="17" spans="1:14" ht="43.5">
      <c r="A17" s="6" t="str">
        <f>"2023-02-12"</f>
        <v>2023-02-12</v>
      </c>
      <c r="B17" s="6" t="str">
        <f>"1000"</f>
        <v>1000</v>
      </c>
      <c r="C17" s="7" t="s">
        <v>56</v>
      </c>
      <c r="D17" s="7"/>
      <c r="E17" s="6" t="str">
        <f>"2022"</f>
        <v>2022</v>
      </c>
      <c r="F17" s="6">
        <v>0</v>
      </c>
      <c r="G17" s="6" t="s">
        <v>57</v>
      </c>
      <c r="H17" s="6"/>
      <c r="I17" s="6" t="s">
        <v>16</v>
      </c>
      <c r="J17" s="5" t="s">
        <v>454</v>
      </c>
      <c r="K17" s="8" t="s">
        <v>58</v>
      </c>
      <c r="L17" s="6">
        <v>2022</v>
      </c>
      <c r="M17" s="6" t="s">
        <v>17</v>
      </c>
      <c r="N17" s="6"/>
    </row>
    <row r="18" spans="1:14" ht="57.75">
      <c r="A18" s="6" t="str">
        <f>"2023-02-12"</f>
        <v>2023-02-12</v>
      </c>
      <c r="B18" s="6" t="str">
        <f>"1130"</f>
        <v>1130</v>
      </c>
      <c r="C18" s="7" t="s">
        <v>59</v>
      </c>
      <c r="D18" s="7" t="s">
        <v>61</v>
      </c>
      <c r="E18" s="6" t="str">
        <f>"2022"</f>
        <v>2022</v>
      </c>
      <c r="F18" s="6">
        <v>5</v>
      </c>
      <c r="G18" s="6" t="s">
        <v>57</v>
      </c>
      <c r="H18" s="6"/>
      <c r="I18" s="6" t="s">
        <v>16</v>
      </c>
      <c r="J18" s="5" t="s">
        <v>454</v>
      </c>
      <c r="K18" s="8" t="s">
        <v>60</v>
      </c>
      <c r="L18" s="6">
        <v>2022</v>
      </c>
      <c r="M18" s="6" t="s">
        <v>17</v>
      </c>
      <c r="N18" s="6"/>
    </row>
    <row r="19" spans="1:14" ht="57.75">
      <c r="A19" s="6" t="str">
        <f>"2023-02-12"</f>
        <v>2023-02-12</v>
      </c>
      <c r="B19" s="6" t="str">
        <f>"1200"</f>
        <v>1200</v>
      </c>
      <c r="C19" s="7" t="s">
        <v>59</v>
      </c>
      <c r="D19" s="7" t="s">
        <v>62</v>
      </c>
      <c r="E19" s="6" t="str">
        <f>"2022"</f>
        <v>2022</v>
      </c>
      <c r="F19" s="6">
        <v>6</v>
      </c>
      <c r="G19" s="6" t="s">
        <v>57</v>
      </c>
      <c r="H19" s="6"/>
      <c r="I19" s="6" t="s">
        <v>16</v>
      </c>
      <c r="J19" s="5" t="s">
        <v>454</v>
      </c>
      <c r="K19" s="8" t="s">
        <v>60</v>
      </c>
      <c r="L19" s="6">
        <v>2022</v>
      </c>
      <c r="M19" s="6" t="s">
        <v>17</v>
      </c>
      <c r="N19" s="6"/>
    </row>
    <row r="20" spans="1:14" ht="43.5">
      <c r="A20" s="6" t="str">
        <f>"2023-02-12"</f>
        <v>2023-02-12</v>
      </c>
      <c r="B20" s="6" t="str">
        <f>"1230"</f>
        <v>1230</v>
      </c>
      <c r="C20" s="7" t="s">
        <v>63</v>
      </c>
      <c r="D20" s="7" t="s">
        <v>65</v>
      </c>
      <c r="E20" s="6" t="str">
        <f>"2022"</f>
        <v>2022</v>
      </c>
      <c r="F20" s="6">
        <v>18</v>
      </c>
      <c r="G20" s="6"/>
      <c r="H20" s="6"/>
      <c r="I20" s="6"/>
      <c r="J20" s="5" t="s">
        <v>454</v>
      </c>
      <c r="K20" s="8" t="s">
        <v>64</v>
      </c>
      <c r="L20" s="6">
        <v>2022</v>
      </c>
      <c r="M20" s="6" t="s">
        <v>17</v>
      </c>
      <c r="N20" s="6"/>
    </row>
    <row r="21" spans="1:14" ht="28.5">
      <c r="A21" s="6" t="str">
        <f>"2023-02-12"</f>
        <v>2023-02-12</v>
      </c>
      <c r="B21" s="6" t="str">
        <f>"1330"</f>
        <v>1330</v>
      </c>
      <c r="C21" s="7" t="s">
        <v>66</v>
      </c>
      <c r="D21" s="7"/>
      <c r="E21" s="6" t="str">
        <f>"2022"</f>
        <v>2022</v>
      </c>
      <c r="F21" s="6">
        <v>13</v>
      </c>
      <c r="G21" s="6" t="s">
        <v>57</v>
      </c>
      <c r="H21" s="6"/>
      <c r="I21" s="6" t="s">
        <v>16</v>
      </c>
      <c r="J21" s="5" t="s">
        <v>455</v>
      </c>
      <c r="K21" s="8" t="s">
        <v>67</v>
      </c>
      <c r="L21" s="6">
        <v>2022</v>
      </c>
      <c r="M21" s="6" t="s">
        <v>17</v>
      </c>
      <c r="N21" s="6"/>
    </row>
    <row r="22" spans="1:14" ht="43.5">
      <c r="A22" s="6" t="str">
        <f>"2023-02-12"</f>
        <v>2023-02-12</v>
      </c>
      <c r="B22" s="6" t="str">
        <f>"1355"</f>
        <v>1355</v>
      </c>
      <c r="C22" s="7" t="s">
        <v>68</v>
      </c>
      <c r="D22" s="7" t="s">
        <v>71</v>
      </c>
      <c r="E22" s="6" t="str">
        <f>"01"</f>
        <v>01</v>
      </c>
      <c r="F22" s="6">
        <v>6</v>
      </c>
      <c r="G22" s="6" t="s">
        <v>14</v>
      </c>
      <c r="H22" s="6" t="s">
        <v>69</v>
      </c>
      <c r="I22" s="6" t="s">
        <v>16</v>
      </c>
      <c r="J22" s="5" t="s">
        <v>456</v>
      </c>
      <c r="K22" s="8" t="s">
        <v>70</v>
      </c>
      <c r="L22" s="6">
        <v>2013</v>
      </c>
      <c r="M22" s="6" t="s">
        <v>17</v>
      </c>
      <c r="N22" s="6" t="s">
        <v>21</v>
      </c>
    </row>
    <row r="23" spans="1:14" ht="72">
      <c r="A23" s="6" t="str">
        <f>"2023-02-12"</f>
        <v>2023-02-12</v>
      </c>
      <c r="B23" s="6" t="str">
        <f>"1425"</f>
        <v>1425</v>
      </c>
      <c r="C23" s="7" t="s">
        <v>72</v>
      </c>
      <c r="D23" s="7" t="s">
        <v>74</v>
      </c>
      <c r="E23" s="6" t="str">
        <f>"2022"</f>
        <v>2022</v>
      </c>
      <c r="F23" s="6">
        <v>18</v>
      </c>
      <c r="G23" s="6" t="s">
        <v>57</v>
      </c>
      <c r="H23" s="6"/>
      <c r="I23" s="6" t="s">
        <v>16</v>
      </c>
      <c r="J23" s="5" t="s">
        <v>472</v>
      </c>
      <c r="K23" s="8" t="s">
        <v>73</v>
      </c>
      <c r="L23" s="6">
        <v>2022</v>
      </c>
      <c r="M23" s="6" t="s">
        <v>17</v>
      </c>
      <c r="N23" s="6"/>
    </row>
    <row r="24" spans="1:14" ht="28.5">
      <c r="A24" s="6" t="str">
        <f>"2023-02-12"</f>
        <v>2023-02-12</v>
      </c>
      <c r="B24" s="6" t="str">
        <f>"1500"</f>
        <v>1500</v>
      </c>
      <c r="C24" s="7" t="s">
        <v>75</v>
      </c>
      <c r="D24" s="7"/>
      <c r="E24" s="6" t="str">
        <f>"2022"</f>
        <v>2022</v>
      </c>
      <c r="F24" s="6">
        <v>14</v>
      </c>
      <c r="G24" s="6" t="s">
        <v>57</v>
      </c>
      <c r="H24" s="6"/>
      <c r="I24" s="6"/>
      <c r="J24" s="5" t="s">
        <v>457</v>
      </c>
      <c r="K24" s="8" t="s">
        <v>76</v>
      </c>
      <c r="L24" s="6">
        <v>2022</v>
      </c>
      <c r="M24" s="6" t="s">
        <v>17</v>
      </c>
      <c r="N24" s="6"/>
    </row>
    <row r="25" spans="1:14" ht="28.5">
      <c r="A25" s="6" t="str">
        <f>"2023-02-12"</f>
        <v>2023-02-12</v>
      </c>
      <c r="B25" s="6" t="str">
        <f>"1615"</f>
        <v>1615</v>
      </c>
      <c r="C25" s="7" t="s">
        <v>77</v>
      </c>
      <c r="D25" s="7" t="s">
        <v>79</v>
      </c>
      <c r="E25" s="6" t="str">
        <f>"2022"</f>
        <v>2022</v>
      </c>
      <c r="F25" s="6">
        <v>6</v>
      </c>
      <c r="G25" s="6" t="s">
        <v>57</v>
      </c>
      <c r="H25" s="6"/>
      <c r="I25" s="6"/>
      <c r="J25" s="5" t="s">
        <v>458</v>
      </c>
      <c r="K25" s="8" t="s">
        <v>78</v>
      </c>
      <c r="L25" s="6">
        <v>2022</v>
      </c>
      <c r="M25" s="6" t="s">
        <v>17</v>
      </c>
      <c r="N25" s="6"/>
    </row>
    <row r="26" spans="1:13" ht="72">
      <c r="A26" s="2" t="str">
        <f>"2023-02-12"</f>
        <v>2023-02-12</v>
      </c>
      <c r="B26" s="2" t="str">
        <f>"1745"</f>
        <v>1745</v>
      </c>
      <c r="C26" s="1" t="s">
        <v>80</v>
      </c>
      <c r="E26" s="2" t="str">
        <f>" "</f>
        <v> </v>
      </c>
      <c r="F26" s="2">
        <v>0</v>
      </c>
      <c r="G26" s="2" t="s">
        <v>14</v>
      </c>
      <c r="I26" s="2" t="s">
        <v>16</v>
      </c>
      <c r="J26" s="4"/>
      <c r="K26" s="3" t="s">
        <v>81</v>
      </c>
      <c r="L26" s="2">
        <v>2021</v>
      </c>
      <c r="M26" s="2" t="s">
        <v>17</v>
      </c>
    </row>
    <row r="27" spans="1:13" ht="43.5">
      <c r="A27" s="2" t="str">
        <f>"2023-02-12"</f>
        <v>2023-02-12</v>
      </c>
      <c r="B27" s="2" t="str">
        <f>"1755"</f>
        <v>1755</v>
      </c>
      <c r="C27" s="1" t="s">
        <v>82</v>
      </c>
      <c r="D27" s="1" t="s">
        <v>84</v>
      </c>
      <c r="E27" s="2" t="str">
        <f>"01"</f>
        <v>01</v>
      </c>
      <c r="F27" s="2">
        <v>0</v>
      </c>
      <c r="G27" s="2" t="s">
        <v>14</v>
      </c>
      <c r="I27" s="2" t="s">
        <v>16</v>
      </c>
      <c r="J27" s="4"/>
      <c r="K27" s="3" t="s">
        <v>83</v>
      </c>
      <c r="L27" s="2">
        <v>2015</v>
      </c>
      <c r="M27" s="2" t="s">
        <v>17</v>
      </c>
    </row>
    <row r="28" spans="1:13" ht="57.75">
      <c r="A28" s="2" t="str">
        <f>"2023-02-12"</f>
        <v>2023-02-12</v>
      </c>
      <c r="B28" s="2" t="str">
        <f>"1830"</f>
        <v>1830</v>
      </c>
      <c r="C28" s="1" t="s">
        <v>85</v>
      </c>
      <c r="E28" s="2" t="str">
        <f>"2023"</f>
        <v>2023</v>
      </c>
      <c r="F28" s="2">
        <v>24</v>
      </c>
      <c r="G28" s="2" t="s">
        <v>57</v>
      </c>
      <c r="I28" s="2" t="s">
        <v>16</v>
      </c>
      <c r="J28" s="4"/>
      <c r="K28" s="3" t="s">
        <v>86</v>
      </c>
      <c r="L28" s="2">
        <v>2023</v>
      </c>
      <c r="M28" s="2" t="s">
        <v>17</v>
      </c>
    </row>
    <row r="29" spans="1:14" ht="57.75">
      <c r="A29" s="6" t="str">
        <f>"2023-02-12"</f>
        <v>2023-02-12</v>
      </c>
      <c r="B29" s="6" t="str">
        <f>"1840"</f>
        <v>1840</v>
      </c>
      <c r="C29" s="7" t="s">
        <v>87</v>
      </c>
      <c r="D29" s="7" t="s">
        <v>89</v>
      </c>
      <c r="E29" s="6" t="str">
        <f>"01"</f>
        <v>01</v>
      </c>
      <c r="F29" s="6">
        <v>2</v>
      </c>
      <c r="G29" s="6" t="s">
        <v>14</v>
      </c>
      <c r="H29" s="6" t="s">
        <v>48</v>
      </c>
      <c r="I29" s="6" t="s">
        <v>16</v>
      </c>
      <c r="J29" s="5" t="s">
        <v>459</v>
      </c>
      <c r="K29" s="8" t="s">
        <v>88</v>
      </c>
      <c r="L29" s="6">
        <v>2016</v>
      </c>
      <c r="M29" s="6" t="s">
        <v>42</v>
      </c>
      <c r="N29" s="6" t="s">
        <v>21</v>
      </c>
    </row>
    <row r="30" spans="1:14" ht="72">
      <c r="A30" s="6" t="str">
        <f>"2023-02-12"</f>
        <v>2023-02-12</v>
      </c>
      <c r="B30" s="6" t="str">
        <f>"1940"</f>
        <v>1940</v>
      </c>
      <c r="C30" s="7" t="s">
        <v>90</v>
      </c>
      <c r="D30" s="7" t="s">
        <v>93</v>
      </c>
      <c r="E30" s="6" t="str">
        <f>"01"</f>
        <v>01</v>
      </c>
      <c r="F30" s="6">
        <v>3</v>
      </c>
      <c r="G30" s="6" t="s">
        <v>91</v>
      </c>
      <c r="H30" s="6"/>
      <c r="I30" s="6"/>
      <c r="J30" s="5" t="s">
        <v>460</v>
      </c>
      <c r="K30" s="8" t="s">
        <v>92</v>
      </c>
      <c r="L30" s="6">
        <v>2022</v>
      </c>
      <c r="M30" s="6" t="s">
        <v>42</v>
      </c>
      <c r="N30" s="6"/>
    </row>
    <row r="31" spans="1:14" ht="72">
      <c r="A31" s="6" t="str">
        <f>"2023-02-12"</f>
        <v>2023-02-12</v>
      </c>
      <c r="B31" s="6" t="str">
        <f>"2040"</f>
        <v>2040</v>
      </c>
      <c r="C31" s="7" t="s">
        <v>94</v>
      </c>
      <c r="D31" s="7"/>
      <c r="E31" s="6" t="str">
        <f>" "</f>
        <v> </v>
      </c>
      <c r="F31" s="6">
        <v>1</v>
      </c>
      <c r="G31" s="6"/>
      <c r="H31" s="6"/>
      <c r="I31" s="6"/>
      <c r="J31" s="5" t="s">
        <v>461</v>
      </c>
      <c r="K31" s="8" t="s">
        <v>439</v>
      </c>
      <c r="L31" s="6">
        <v>2021</v>
      </c>
      <c r="M31" s="6" t="s">
        <v>96</v>
      </c>
      <c r="N31" s="6"/>
    </row>
    <row r="32" spans="1:14" ht="72">
      <c r="A32" s="6" t="str">
        <f>"2023-02-12"</f>
        <v>2023-02-12</v>
      </c>
      <c r="B32" s="6" t="str">
        <f>"2230"</f>
        <v>2230</v>
      </c>
      <c r="C32" s="7" t="s">
        <v>97</v>
      </c>
      <c r="D32" s="7" t="s">
        <v>95</v>
      </c>
      <c r="E32" s="6" t="str">
        <f>" "</f>
        <v> </v>
      </c>
      <c r="F32" s="6">
        <v>0</v>
      </c>
      <c r="G32" s="6" t="s">
        <v>91</v>
      </c>
      <c r="H32" s="6" t="s">
        <v>98</v>
      </c>
      <c r="I32" s="6" t="s">
        <v>16</v>
      </c>
      <c r="J32" s="5" t="s">
        <v>462</v>
      </c>
      <c r="K32" s="8" t="s">
        <v>99</v>
      </c>
      <c r="L32" s="6">
        <v>2017</v>
      </c>
      <c r="M32" s="6" t="s">
        <v>100</v>
      </c>
      <c r="N32" s="6" t="s">
        <v>21</v>
      </c>
    </row>
    <row r="33" spans="1:14" ht="72">
      <c r="A33" s="2" t="str">
        <f>"2023-02-12"</f>
        <v>2023-02-12</v>
      </c>
      <c r="B33" s="2" t="str">
        <f>"2400"</f>
        <v>2400</v>
      </c>
      <c r="C33" s="1" t="s">
        <v>101</v>
      </c>
      <c r="E33" s="2" t="str">
        <f>"01"</f>
        <v>01</v>
      </c>
      <c r="F33" s="2">
        <v>12</v>
      </c>
      <c r="G33" s="2" t="s">
        <v>91</v>
      </c>
      <c r="H33" s="2" t="s">
        <v>102</v>
      </c>
      <c r="I33" s="2" t="s">
        <v>16</v>
      </c>
      <c r="J33" s="4"/>
      <c r="K33" s="3" t="s">
        <v>103</v>
      </c>
      <c r="L33" s="2">
        <v>2020</v>
      </c>
      <c r="M33" s="2" t="s">
        <v>27</v>
      </c>
      <c r="N33" s="2" t="s">
        <v>21</v>
      </c>
    </row>
    <row r="34" spans="1:13" ht="72">
      <c r="A34" s="2" t="str">
        <f>"2023-02-12"</f>
        <v>2023-02-12</v>
      </c>
      <c r="B34" s="2" t="str">
        <f>"2430"</f>
        <v>2430</v>
      </c>
      <c r="C34" s="1" t="s">
        <v>104</v>
      </c>
      <c r="E34" s="2" t="str">
        <f>" "</f>
        <v> </v>
      </c>
      <c r="F34" s="2">
        <v>0</v>
      </c>
      <c r="G34" s="2" t="s">
        <v>14</v>
      </c>
      <c r="I34" s="2" t="s">
        <v>16</v>
      </c>
      <c r="J34" s="4"/>
      <c r="K34" s="3" t="s">
        <v>105</v>
      </c>
      <c r="L34" s="2">
        <v>2019</v>
      </c>
      <c r="M34" s="2" t="s">
        <v>17</v>
      </c>
    </row>
    <row r="35" spans="1:13" ht="57.75">
      <c r="A35" s="2" t="str">
        <f>"2023-02-12"</f>
        <v>2023-02-12</v>
      </c>
      <c r="B35" s="2" t="str">
        <f>"2500"</f>
        <v>2500</v>
      </c>
      <c r="C35" s="1" t="s">
        <v>13</v>
      </c>
      <c r="E35" s="2" t="str">
        <f>"03"</f>
        <v>03</v>
      </c>
      <c r="F35" s="2">
        <v>11</v>
      </c>
      <c r="G35" s="2" t="s">
        <v>14</v>
      </c>
      <c r="I35" s="2" t="s">
        <v>16</v>
      </c>
      <c r="J35" s="4"/>
      <c r="K35" s="3" t="s">
        <v>15</v>
      </c>
      <c r="L35" s="2">
        <v>2012</v>
      </c>
      <c r="M35" s="2" t="s">
        <v>17</v>
      </c>
    </row>
    <row r="36" spans="1:13" ht="57.75">
      <c r="A36" s="2" t="str">
        <f>"2023-02-12"</f>
        <v>2023-02-12</v>
      </c>
      <c r="B36" s="2" t="str">
        <f>"2600"</f>
        <v>2600</v>
      </c>
      <c r="C36" s="1" t="s">
        <v>13</v>
      </c>
      <c r="E36" s="2" t="str">
        <f>"03"</f>
        <v>03</v>
      </c>
      <c r="F36" s="2">
        <v>11</v>
      </c>
      <c r="G36" s="2" t="s">
        <v>14</v>
      </c>
      <c r="I36" s="2" t="s">
        <v>16</v>
      </c>
      <c r="J36" s="4"/>
      <c r="K36" s="3" t="s">
        <v>15</v>
      </c>
      <c r="L36" s="2">
        <v>2012</v>
      </c>
      <c r="M36" s="2" t="s">
        <v>17</v>
      </c>
    </row>
    <row r="37" spans="1:13" ht="57.75">
      <c r="A37" s="2" t="str">
        <f>"2023-02-12"</f>
        <v>2023-02-12</v>
      </c>
      <c r="B37" s="2" t="str">
        <f>"2700"</f>
        <v>2700</v>
      </c>
      <c r="C37" s="1" t="s">
        <v>13</v>
      </c>
      <c r="E37" s="2" t="str">
        <f>"03"</f>
        <v>03</v>
      </c>
      <c r="F37" s="2">
        <v>11</v>
      </c>
      <c r="G37" s="2" t="s">
        <v>14</v>
      </c>
      <c r="I37" s="2" t="s">
        <v>16</v>
      </c>
      <c r="J37" s="4"/>
      <c r="K37" s="3" t="s">
        <v>15</v>
      </c>
      <c r="L37" s="2">
        <v>2012</v>
      </c>
      <c r="M37" s="2" t="s">
        <v>17</v>
      </c>
    </row>
    <row r="38" spans="1:13" ht="57.75">
      <c r="A38" s="2" t="str">
        <f>"2023-02-12"</f>
        <v>2023-02-12</v>
      </c>
      <c r="B38" s="2" t="str">
        <f>"2800"</f>
        <v>2800</v>
      </c>
      <c r="C38" s="1" t="s">
        <v>13</v>
      </c>
      <c r="E38" s="2" t="str">
        <f>"03"</f>
        <v>03</v>
      </c>
      <c r="F38" s="2">
        <v>11</v>
      </c>
      <c r="G38" s="2" t="s">
        <v>14</v>
      </c>
      <c r="I38" s="2" t="s">
        <v>16</v>
      </c>
      <c r="J38" s="4"/>
      <c r="K38" s="3" t="s">
        <v>15</v>
      </c>
      <c r="L38" s="2">
        <v>2012</v>
      </c>
      <c r="M38" s="2" t="s">
        <v>17</v>
      </c>
    </row>
    <row r="39" spans="1:13" ht="57.75">
      <c r="A39" s="2" t="str">
        <f>"2023-02-13"</f>
        <v>2023-02-13</v>
      </c>
      <c r="B39" s="2" t="str">
        <f>"0500"</f>
        <v>0500</v>
      </c>
      <c r="C39" s="1" t="s">
        <v>13</v>
      </c>
      <c r="E39" s="2" t="str">
        <f>"03"</f>
        <v>03</v>
      </c>
      <c r="F39" s="2">
        <v>11</v>
      </c>
      <c r="G39" s="2" t="s">
        <v>14</v>
      </c>
      <c r="I39" s="2" t="s">
        <v>16</v>
      </c>
      <c r="J39" s="4"/>
      <c r="K39" s="3" t="s">
        <v>15</v>
      </c>
      <c r="L39" s="2">
        <v>2012</v>
      </c>
      <c r="M39" s="2" t="s">
        <v>17</v>
      </c>
    </row>
    <row r="40" spans="1:13" ht="28.5">
      <c r="A40" s="2" t="str">
        <f>"2023-02-13"</f>
        <v>2023-02-13</v>
      </c>
      <c r="B40" s="2" t="str">
        <f>"0600"</f>
        <v>0600</v>
      </c>
      <c r="C40" s="1" t="s">
        <v>18</v>
      </c>
      <c r="D40" s="1" t="s">
        <v>106</v>
      </c>
      <c r="E40" s="2" t="str">
        <f>"02"</f>
        <v>02</v>
      </c>
      <c r="F40" s="2">
        <v>11</v>
      </c>
      <c r="G40" s="2" t="s">
        <v>22</v>
      </c>
      <c r="I40" s="2" t="s">
        <v>16</v>
      </c>
      <c r="J40" s="4"/>
      <c r="K40" s="3" t="s">
        <v>19</v>
      </c>
      <c r="L40" s="2">
        <v>2019</v>
      </c>
      <c r="M40" s="2" t="s">
        <v>17</v>
      </c>
    </row>
    <row r="41" spans="1:13" ht="28.5">
      <c r="A41" s="2" t="str">
        <f>"2023-02-13"</f>
        <v>2023-02-13</v>
      </c>
      <c r="B41" s="2" t="str">
        <f>"0625"</f>
        <v>0625</v>
      </c>
      <c r="C41" s="1" t="s">
        <v>18</v>
      </c>
      <c r="D41" s="1" t="s">
        <v>107</v>
      </c>
      <c r="E41" s="2" t="str">
        <f>"02"</f>
        <v>02</v>
      </c>
      <c r="F41" s="2">
        <v>12</v>
      </c>
      <c r="G41" s="2" t="s">
        <v>14</v>
      </c>
      <c r="I41" s="2" t="s">
        <v>16</v>
      </c>
      <c r="J41" s="4"/>
      <c r="K41" s="3" t="s">
        <v>19</v>
      </c>
      <c r="L41" s="2">
        <v>2019</v>
      </c>
      <c r="M41" s="2" t="s">
        <v>17</v>
      </c>
    </row>
    <row r="42" spans="1:13" ht="57.75">
      <c r="A42" s="2" t="str">
        <f>"2023-02-13"</f>
        <v>2023-02-13</v>
      </c>
      <c r="B42" s="2" t="str">
        <f>"0650"</f>
        <v>0650</v>
      </c>
      <c r="C42" s="1" t="s">
        <v>24</v>
      </c>
      <c r="D42" s="1" t="s">
        <v>109</v>
      </c>
      <c r="E42" s="2" t="str">
        <f>"02"</f>
        <v>02</v>
      </c>
      <c r="F42" s="2">
        <v>6</v>
      </c>
      <c r="G42" s="2" t="s">
        <v>22</v>
      </c>
      <c r="I42" s="2" t="s">
        <v>16</v>
      </c>
      <c r="J42" s="4"/>
      <c r="K42" s="3" t="s">
        <v>108</v>
      </c>
      <c r="L42" s="2">
        <v>2018</v>
      </c>
      <c r="M42" s="2" t="s">
        <v>27</v>
      </c>
    </row>
    <row r="43" spans="1:13" ht="72">
      <c r="A43" s="2" t="str">
        <f>"2023-02-13"</f>
        <v>2023-02-13</v>
      </c>
      <c r="B43" s="2" t="str">
        <f>"0715"</f>
        <v>0715</v>
      </c>
      <c r="C43" s="1" t="s">
        <v>28</v>
      </c>
      <c r="D43" s="1" t="s">
        <v>111</v>
      </c>
      <c r="E43" s="2" t="str">
        <f>"02"</f>
        <v>02</v>
      </c>
      <c r="F43" s="2">
        <v>7</v>
      </c>
      <c r="G43" s="2" t="s">
        <v>22</v>
      </c>
      <c r="I43" s="2" t="s">
        <v>16</v>
      </c>
      <c r="J43" s="4"/>
      <c r="K43" s="3" t="s">
        <v>110</v>
      </c>
      <c r="L43" s="2">
        <v>2018</v>
      </c>
      <c r="M43" s="2" t="s">
        <v>17</v>
      </c>
    </row>
    <row r="44" spans="1:13" ht="28.5">
      <c r="A44" s="2" t="str">
        <f>"2023-02-13"</f>
        <v>2023-02-13</v>
      </c>
      <c r="B44" s="2" t="str">
        <f>"0730"</f>
        <v>0730</v>
      </c>
      <c r="C44" s="1" t="s">
        <v>31</v>
      </c>
      <c r="E44" s="2" t="str">
        <f>"02"</f>
        <v>02</v>
      </c>
      <c r="F44" s="2">
        <v>3</v>
      </c>
      <c r="G44" s="2" t="s">
        <v>22</v>
      </c>
      <c r="I44" s="2" t="s">
        <v>16</v>
      </c>
      <c r="J44" s="4"/>
      <c r="K44" s="3" t="s">
        <v>32</v>
      </c>
      <c r="L44" s="2">
        <v>2011</v>
      </c>
      <c r="M44" s="2" t="s">
        <v>17</v>
      </c>
    </row>
    <row r="45" spans="1:13" ht="43.5">
      <c r="A45" s="2" t="str">
        <f>"2023-02-13"</f>
        <v>2023-02-13</v>
      </c>
      <c r="B45" s="2" t="str">
        <f>"0755"</f>
        <v>0755</v>
      </c>
      <c r="C45" s="1" t="s">
        <v>33</v>
      </c>
      <c r="D45" s="1" t="s">
        <v>113</v>
      </c>
      <c r="E45" s="2" t="str">
        <f>"02"</f>
        <v>02</v>
      </c>
      <c r="F45" s="2">
        <v>13</v>
      </c>
      <c r="G45" s="2" t="s">
        <v>22</v>
      </c>
      <c r="I45" s="2" t="s">
        <v>16</v>
      </c>
      <c r="J45" s="4"/>
      <c r="K45" s="3" t="s">
        <v>112</v>
      </c>
      <c r="L45" s="2">
        <v>2020</v>
      </c>
      <c r="M45" s="2" t="s">
        <v>27</v>
      </c>
    </row>
    <row r="46" spans="1:13" ht="57.75">
      <c r="A46" s="2" t="str">
        <f>"2023-02-13"</f>
        <v>2023-02-13</v>
      </c>
      <c r="B46" s="2" t="str">
        <f>"0805"</f>
        <v>0805</v>
      </c>
      <c r="C46" s="1" t="s">
        <v>36</v>
      </c>
      <c r="D46" s="1" t="s">
        <v>115</v>
      </c>
      <c r="E46" s="2" t="str">
        <f>"01"</f>
        <v>01</v>
      </c>
      <c r="F46" s="2">
        <v>33</v>
      </c>
      <c r="G46" s="2" t="s">
        <v>22</v>
      </c>
      <c r="I46" s="2" t="s">
        <v>16</v>
      </c>
      <c r="J46" s="4"/>
      <c r="K46" s="3" t="s">
        <v>114</v>
      </c>
      <c r="L46" s="2">
        <v>2020</v>
      </c>
      <c r="M46" s="2" t="s">
        <v>27</v>
      </c>
    </row>
    <row r="47" spans="1:13" ht="57.75">
      <c r="A47" s="2" t="str">
        <f>"2023-02-13"</f>
        <v>2023-02-13</v>
      </c>
      <c r="B47" s="2" t="str">
        <f>"0815"</f>
        <v>0815</v>
      </c>
      <c r="C47" s="1" t="s">
        <v>39</v>
      </c>
      <c r="D47" s="1" t="s">
        <v>117</v>
      </c>
      <c r="E47" s="2" t="str">
        <f>"01"</f>
        <v>01</v>
      </c>
      <c r="F47" s="2">
        <v>7</v>
      </c>
      <c r="G47" s="2" t="s">
        <v>22</v>
      </c>
      <c r="I47" s="2" t="s">
        <v>16</v>
      </c>
      <c r="J47" s="4"/>
      <c r="K47" s="3" t="s">
        <v>116</v>
      </c>
      <c r="L47" s="2">
        <v>2020</v>
      </c>
      <c r="M47" s="2" t="s">
        <v>42</v>
      </c>
    </row>
    <row r="48" spans="1:14" ht="43.5">
      <c r="A48" s="2" t="str">
        <f>"2023-02-13"</f>
        <v>2023-02-13</v>
      </c>
      <c r="B48" s="2" t="str">
        <f>"0820"</f>
        <v>0820</v>
      </c>
      <c r="C48" s="1" t="s">
        <v>43</v>
      </c>
      <c r="D48" s="1" t="s">
        <v>440</v>
      </c>
      <c r="E48" s="2" t="str">
        <f>"02"</f>
        <v>02</v>
      </c>
      <c r="F48" s="2">
        <v>25</v>
      </c>
      <c r="G48" s="2" t="s">
        <v>14</v>
      </c>
      <c r="I48" s="2" t="s">
        <v>16</v>
      </c>
      <c r="J48" s="4"/>
      <c r="K48" s="3" t="s">
        <v>118</v>
      </c>
      <c r="L48" s="2">
        <v>1987</v>
      </c>
      <c r="M48" s="2" t="s">
        <v>46</v>
      </c>
      <c r="N48" s="2" t="s">
        <v>21</v>
      </c>
    </row>
    <row r="49" spans="1:13" ht="72">
      <c r="A49" s="2" t="str">
        <f>"2023-02-13"</f>
        <v>2023-02-13</v>
      </c>
      <c r="B49" s="2" t="str">
        <f>"0845"</f>
        <v>0845</v>
      </c>
      <c r="C49" s="1" t="s">
        <v>47</v>
      </c>
      <c r="D49" s="1" t="s">
        <v>120</v>
      </c>
      <c r="E49" s="2" t="str">
        <f>"02"</f>
        <v>02</v>
      </c>
      <c r="F49" s="2">
        <v>7</v>
      </c>
      <c r="G49" s="2" t="s">
        <v>22</v>
      </c>
      <c r="I49" s="2" t="s">
        <v>16</v>
      </c>
      <c r="J49" s="4"/>
      <c r="K49" s="3" t="s">
        <v>119</v>
      </c>
      <c r="L49" s="2">
        <v>2014</v>
      </c>
      <c r="M49" s="2" t="s">
        <v>17</v>
      </c>
    </row>
    <row r="50" spans="1:13" ht="57.75">
      <c r="A50" s="2" t="str">
        <f>"2023-02-13"</f>
        <v>2023-02-13</v>
      </c>
      <c r="B50" s="2" t="str">
        <f>"0910"</f>
        <v>0910</v>
      </c>
      <c r="C50" s="1" t="s">
        <v>47</v>
      </c>
      <c r="D50" s="1" t="s">
        <v>122</v>
      </c>
      <c r="E50" s="2" t="str">
        <f>"02"</f>
        <v>02</v>
      </c>
      <c r="F50" s="2">
        <v>6</v>
      </c>
      <c r="G50" s="2" t="s">
        <v>14</v>
      </c>
      <c r="H50" s="2" t="s">
        <v>48</v>
      </c>
      <c r="I50" s="2" t="s">
        <v>16</v>
      </c>
      <c r="J50" s="4"/>
      <c r="K50" s="3" t="s">
        <v>121</v>
      </c>
      <c r="L50" s="2">
        <v>2014</v>
      </c>
      <c r="M50" s="2" t="s">
        <v>17</v>
      </c>
    </row>
    <row r="51" spans="1:13" ht="43.5">
      <c r="A51" s="2" t="str">
        <f>"2023-02-13"</f>
        <v>2023-02-13</v>
      </c>
      <c r="B51" s="2" t="str">
        <f>"0935"</f>
        <v>0935</v>
      </c>
      <c r="C51" s="1" t="s">
        <v>53</v>
      </c>
      <c r="D51" s="1" t="s">
        <v>124</v>
      </c>
      <c r="E51" s="2" t="str">
        <f>"03"</f>
        <v>03</v>
      </c>
      <c r="F51" s="2">
        <v>8</v>
      </c>
      <c r="G51" s="2" t="s">
        <v>22</v>
      </c>
      <c r="I51" s="2" t="s">
        <v>16</v>
      </c>
      <c r="J51" s="4"/>
      <c r="K51" s="3" t="s">
        <v>123</v>
      </c>
      <c r="L51" s="2">
        <v>2019</v>
      </c>
      <c r="M51" s="2" t="s">
        <v>27</v>
      </c>
    </row>
    <row r="52" spans="1:14" ht="57.75">
      <c r="A52" s="2" t="str">
        <f>"2023-02-13"</f>
        <v>2023-02-13</v>
      </c>
      <c r="B52" s="2" t="str">
        <f>"1000"</f>
        <v>1000</v>
      </c>
      <c r="C52" s="1" t="s">
        <v>87</v>
      </c>
      <c r="D52" s="1" t="s">
        <v>89</v>
      </c>
      <c r="E52" s="2" t="str">
        <f>"01"</f>
        <v>01</v>
      </c>
      <c r="F52" s="2">
        <v>2</v>
      </c>
      <c r="G52" s="2" t="s">
        <v>14</v>
      </c>
      <c r="H52" s="2" t="s">
        <v>48</v>
      </c>
      <c r="I52" s="2" t="s">
        <v>16</v>
      </c>
      <c r="J52" s="4"/>
      <c r="K52" s="3" t="s">
        <v>88</v>
      </c>
      <c r="L52" s="2">
        <v>2016</v>
      </c>
      <c r="M52" s="2" t="s">
        <v>42</v>
      </c>
      <c r="N52" s="2" t="s">
        <v>21</v>
      </c>
    </row>
    <row r="53" spans="1:13" ht="57.75">
      <c r="A53" s="2" t="str">
        <f>"2023-02-13"</f>
        <v>2023-02-13</v>
      </c>
      <c r="B53" s="2" t="str">
        <f>"1100"</f>
        <v>1100</v>
      </c>
      <c r="C53" s="1" t="s">
        <v>125</v>
      </c>
      <c r="E53" s="2" t="str">
        <f>"01"</f>
        <v>01</v>
      </c>
      <c r="F53" s="2">
        <v>0</v>
      </c>
      <c r="G53" s="2" t="s">
        <v>14</v>
      </c>
      <c r="I53" s="2" t="s">
        <v>16</v>
      </c>
      <c r="J53" s="4"/>
      <c r="K53" s="3" t="s">
        <v>126</v>
      </c>
      <c r="L53" s="2">
        <v>0</v>
      </c>
      <c r="M53" s="2" t="s">
        <v>17</v>
      </c>
    </row>
    <row r="54" spans="1:13" ht="72">
      <c r="A54" s="2" t="str">
        <f>"2023-02-13"</f>
        <v>2023-02-13</v>
      </c>
      <c r="B54" s="2" t="str">
        <f>"1200"</f>
        <v>1200</v>
      </c>
      <c r="C54" s="1" t="s">
        <v>94</v>
      </c>
      <c r="D54" s="1" t="s">
        <v>94</v>
      </c>
      <c r="E54" s="2" t="str">
        <f>" "</f>
        <v> </v>
      </c>
      <c r="F54" s="2">
        <v>1</v>
      </c>
      <c r="I54" s="2" t="s">
        <v>16</v>
      </c>
      <c r="J54" s="4"/>
      <c r="K54" s="3" t="s">
        <v>439</v>
      </c>
      <c r="L54" s="2">
        <v>2021</v>
      </c>
      <c r="M54" s="2" t="s">
        <v>96</v>
      </c>
    </row>
    <row r="55" spans="1:13" ht="57.75">
      <c r="A55" s="2" t="str">
        <f>"2023-02-13"</f>
        <v>2023-02-13</v>
      </c>
      <c r="B55" s="2" t="str">
        <f>"1350"</f>
        <v>1350</v>
      </c>
      <c r="C55" s="1" t="s">
        <v>127</v>
      </c>
      <c r="D55" s="1" t="s">
        <v>127</v>
      </c>
      <c r="E55" s="2" t="str">
        <f>" "</f>
        <v> </v>
      </c>
      <c r="F55" s="2">
        <v>0</v>
      </c>
      <c r="G55" s="2" t="s">
        <v>22</v>
      </c>
      <c r="I55" s="2" t="s">
        <v>16</v>
      </c>
      <c r="J55" s="4"/>
      <c r="K55" s="3" t="s">
        <v>128</v>
      </c>
      <c r="L55" s="2">
        <v>2019</v>
      </c>
      <c r="M55" s="2" t="s">
        <v>17</v>
      </c>
    </row>
    <row r="56" spans="1:13" ht="72">
      <c r="A56" s="2" t="str">
        <f>"2023-02-13"</f>
        <v>2023-02-13</v>
      </c>
      <c r="B56" s="2" t="str">
        <f>"1400"</f>
        <v>1400</v>
      </c>
      <c r="C56" s="1" t="s">
        <v>129</v>
      </c>
      <c r="E56" s="2" t="str">
        <f>"04"</f>
        <v>04</v>
      </c>
      <c r="F56" s="2">
        <v>100</v>
      </c>
      <c r="G56" s="2" t="s">
        <v>14</v>
      </c>
      <c r="H56" s="2" t="s">
        <v>130</v>
      </c>
      <c r="I56" s="2" t="s">
        <v>16</v>
      </c>
      <c r="J56" s="4"/>
      <c r="K56" s="3" t="s">
        <v>131</v>
      </c>
      <c r="L56" s="2">
        <v>2022</v>
      </c>
      <c r="M56" s="2" t="s">
        <v>100</v>
      </c>
    </row>
    <row r="57" spans="1:13" ht="57.75">
      <c r="A57" s="2" t="str">
        <f>"2023-02-13"</f>
        <v>2023-02-13</v>
      </c>
      <c r="B57" s="2" t="str">
        <f>"1430"</f>
        <v>1430</v>
      </c>
      <c r="C57" s="1" t="s">
        <v>132</v>
      </c>
      <c r="D57" s="1" t="s">
        <v>134</v>
      </c>
      <c r="E57" s="2" t="str">
        <f>"02"</f>
        <v>02</v>
      </c>
      <c r="F57" s="2">
        <v>71</v>
      </c>
      <c r="G57" s="2" t="s">
        <v>22</v>
      </c>
      <c r="I57" s="2" t="s">
        <v>16</v>
      </c>
      <c r="J57" s="4"/>
      <c r="K57" s="3" t="s">
        <v>133</v>
      </c>
      <c r="L57" s="2">
        <v>0</v>
      </c>
      <c r="M57" s="2" t="s">
        <v>17</v>
      </c>
    </row>
    <row r="58" spans="1:13" ht="57.75">
      <c r="A58" s="2" t="str">
        <f>"2023-02-13"</f>
        <v>2023-02-13</v>
      </c>
      <c r="B58" s="2" t="str">
        <f>"1500"</f>
        <v>1500</v>
      </c>
      <c r="C58" s="1" t="s">
        <v>47</v>
      </c>
      <c r="D58" s="1" t="s">
        <v>136</v>
      </c>
      <c r="E58" s="2" t="str">
        <f>"02"</f>
        <v>02</v>
      </c>
      <c r="F58" s="2">
        <v>13</v>
      </c>
      <c r="G58" s="2" t="s">
        <v>22</v>
      </c>
      <c r="I58" s="2" t="s">
        <v>16</v>
      </c>
      <c r="J58" s="4"/>
      <c r="K58" s="3" t="s">
        <v>135</v>
      </c>
      <c r="L58" s="2">
        <v>2014</v>
      </c>
      <c r="M58" s="2" t="s">
        <v>17</v>
      </c>
    </row>
    <row r="59" spans="1:13" ht="43.5">
      <c r="A59" s="2" t="str">
        <f>"2023-02-13"</f>
        <v>2023-02-13</v>
      </c>
      <c r="B59" s="2" t="str">
        <f>"1525"</f>
        <v>1525</v>
      </c>
      <c r="C59" s="1" t="s">
        <v>137</v>
      </c>
      <c r="D59" s="1" t="s">
        <v>137</v>
      </c>
      <c r="E59" s="2" t="str">
        <f>"01"</f>
        <v>01</v>
      </c>
      <c r="F59" s="2">
        <v>5</v>
      </c>
      <c r="G59" s="2" t="s">
        <v>22</v>
      </c>
      <c r="I59" s="2" t="s">
        <v>16</v>
      </c>
      <c r="J59" s="4"/>
      <c r="K59" s="3" t="s">
        <v>138</v>
      </c>
      <c r="L59" s="2">
        <v>0</v>
      </c>
      <c r="M59" s="2" t="s">
        <v>95</v>
      </c>
    </row>
    <row r="60" spans="1:13" ht="72">
      <c r="A60" s="2" t="str">
        <f>"2023-02-13"</f>
        <v>2023-02-13</v>
      </c>
      <c r="B60" s="2" t="str">
        <f>"1540"</f>
        <v>1540</v>
      </c>
      <c r="C60" s="1" t="s">
        <v>36</v>
      </c>
      <c r="D60" s="1" t="s">
        <v>140</v>
      </c>
      <c r="E60" s="2" t="str">
        <f>"01"</f>
        <v>01</v>
      </c>
      <c r="F60" s="2">
        <v>17</v>
      </c>
      <c r="G60" s="2" t="s">
        <v>22</v>
      </c>
      <c r="I60" s="2" t="s">
        <v>16</v>
      </c>
      <c r="J60" s="4"/>
      <c r="K60" s="3" t="s">
        <v>139</v>
      </c>
      <c r="L60" s="2">
        <v>2020</v>
      </c>
      <c r="M60" s="2" t="s">
        <v>27</v>
      </c>
    </row>
    <row r="61" spans="1:13" ht="72">
      <c r="A61" s="2" t="str">
        <f>"2023-02-13"</f>
        <v>2023-02-13</v>
      </c>
      <c r="B61" s="2" t="str">
        <f>"1555"</f>
        <v>1555</v>
      </c>
      <c r="C61" s="1" t="s">
        <v>141</v>
      </c>
      <c r="D61" s="1" t="s">
        <v>143</v>
      </c>
      <c r="E61" s="2" t="str">
        <f>"01"</f>
        <v>01</v>
      </c>
      <c r="F61" s="2">
        <v>10</v>
      </c>
      <c r="G61" s="2" t="s">
        <v>22</v>
      </c>
      <c r="I61" s="2" t="s">
        <v>16</v>
      </c>
      <c r="J61" s="4"/>
      <c r="K61" s="3" t="s">
        <v>142</v>
      </c>
      <c r="L61" s="2">
        <v>2021</v>
      </c>
      <c r="M61" s="2" t="s">
        <v>144</v>
      </c>
    </row>
    <row r="62" spans="1:14" ht="43.5">
      <c r="A62" s="2" t="str">
        <f>"2023-02-13"</f>
        <v>2023-02-13</v>
      </c>
      <c r="B62" s="2" t="str">
        <f>"1600"</f>
        <v>1600</v>
      </c>
      <c r="C62" s="1" t="s">
        <v>145</v>
      </c>
      <c r="D62" s="1" t="s">
        <v>147</v>
      </c>
      <c r="E62" s="2" t="str">
        <f>"01"</f>
        <v>01</v>
      </c>
      <c r="F62" s="2">
        <v>11</v>
      </c>
      <c r="G62" s="2" t="s">
        <v>14</v>
      </c>
      <c r="H62" s="2" t="s">
        <v>102</v>
      </c>
      <c r="I62" s="2" t="s">
        <v>16</v>
      </c>
      <c r="J62" s="4"/>
      <c r="K62" s="3" t="s">
        <v>146</v>
      </c>
      <c r="L62" s="2">
        <v>2017</v>
      </c>
      <c r="M62" s="2" t="s">
        <v>17</v>
      </c>
      <c r="N62" s="2" t="s">
        <v>21</v>
      </c>
    </row>
    <row r="63" spans="1:14" ht="57.75">
      <c r="A63" s="2" t="str">
        <f>"2023-02-13"</f>
        <v>2023-02-13</v>
      </c>
      <c r="B63" s="2" t="str">
        <f>"1630"</f>
        <v>1630</v>
      </c>
      <c r="C63" s="1" t="s">
        <v>43</v>
      </c>
      <c r="D63" s="1" t="s">
        <v>149</v>
      </c>
      <c r="E63" s="2" t="str">
        <f>"02"</f>
        <v>02</v>
      </c>
      <c r="F63" s="2">
        <v>26</v>
      </c>
      <c r="G63" s="2" t="s">
        <v>14</v>
      </c>
      <c r="I63" s="2" t="s">
        <v>16</v>
      </c>
      <c r="J63" s="4"/>
      <c r="K63" s="3" t="s">
        <v>148</v>
      </c>
      <c r="L63" s="2">
        <v>1987</v>
      </c>
      <c r="M63" s="2" t="s">
        <v>46</v>
      </c>
      <c r="N63" s="2" t="s">
        <v>21</v>
      </c>
    </row>
    <row r="64" spans="1:13" ht="57.75">
      <c r="A64" s="2" t="str">
        <f>"2023-02-13"</f>
        <v>2023-02-13</v>
      </c>
      <c r="B64" s="2" t="str">
        <f>"1700"</f>
        <v>1700</v>
      </c>
      <c r="C64" s="1" t="s">
        <v>150</v>
      </c>
      <c r="D64" s="1" t="s">
        <v>152</v>
      </c>
      <c r="E64" s="2" t="str">
        <f>"2019"</f>
        <v>2019</v>
      </c>
      <c r="F64" s="2">
        <v>8</v>
      </c>
      <c r="G64" s="2" t="s">
        <v>22</v>
      </c>
      <c r="I64" s="2" t="s">
        <v>16</v>
      </c>
      <c r="J64" s="4"/>
      <c r="K64" s="3" t="s">
        <v>151</v>
      </c>
      <c r="L64" s="2">
        <v>2019</v>
      </c>
      <c r="M64" s="2" t="s">
        <v>17</v>
      </c>
    </row>
    <row r="65" spans="1:13" ht="72">
      <c r="A65" s="2" t="str">
        <f>"2023-02-13"</f>
        <v>2023-02-13</v>
      </c>
      <c r="B65" s="2" t="str">
        <f>"1715"</f>
        <v>1715</v>
      </c>
      <c r="C65" s="1" t="s">
        <v>150</v>
      </c>
      <c r="D65" s="1" t="s">
        <v>154</v>
      </c>
      <c r="E65" s="2" t="str">
        <f>"2019"</f>
        <v>2019</v>
      </c>
      <c r="F65" s="2">
        <v>9</v>
      </c>
      <c r="G65" s="2" t="s">
        <v>14</v>
      </c>
      <c r="I65" s="2" t="s">
        <v>16</v>
      </c>
      <c r="J65" s="4"/>
      <c r="K65" s="3" t="s">
        <v>153</v>
      </c>
      <c r="L65" s="2">
        <v>2019</v>
      </c>
      <c r="M65" s="2" t="s">
        <v>17</v>
      </c>
    </row>
    <row r="66" spans="1:13" ht="28.5">
      <c r="A66" s="2" t="str">
        <f>"2023-02-13"</f>
        <v>2023-02-13</v>
      </c>
      <c r="B66" s="2" t="str">
        <f>"1730"</f>
        <v>1730</v>
      </c>
      <c r="C66" s="1" t="s">
        <v>155</v>
      </c>
      <c r="E66" s="2" t="str">
        <f>"2020"</f>
        <v>2020</v>
      </c>
      <c r="F66" s="2">
        <v>139</v>
      </c>
      <c r="J66" s="4"/>
      <c r="K66" s="3" t="s">
        <v>156</v>
      </c>
      <c r="L66" s="2">
        <v>2020</v>
      </c>
      <c r="M66" s="2" t="s">
        <v>27</v>
      </c>
    </row>
    <row r="67" spans="1:13" ht="43.5">
      <c r="A67" s="2" t="str">
        <f>"2023-02-13"</f>
        <v>2023-02-13</v>
      </c>
      <c r="B67" s="2" t="str">
        <f>"1800"</f>
        <v>1800</v>
      </c>
      <c r="C67" s="1" t="s">
        <v>157</v>
      </c>
      <c r="D67" s="1" t="s">
        <v>159</v>
      </c>
      <c r="E67" s="2" t="str">
        <f>"02"</f>
        <v>02</v>
      </c>
      <c r="F67" s="2">
        <v>12</v>
      </c>
      <c r="G67" s="2" t="s">
        <v>22</v>
      </c>
      <c r="I67" s="2" t="s">
        <v>16</v>
      </c>
      <c r="J67" s="4"/>
      <c r="K67" s="3" t="s">
        <v>158</v>
      </c>
      <c r="L67" s="2">
        <v>2020</v>
      </c>
      <c r="M67" s="2" t="s">
        <v>17</v>
      </c>
    </row>
    <row r="68" spans="1:13" ht="43.5">
      <c r="A68" s="2" t="str">
        <f>"2023-02-13"</f>
        <v>2023-02-13</v>
      </c>
      <c r="B68" s="2" t="str">
        <f>"1820"</f>
        <v>1820</v>
      </c>
      <c r="C68" s="1" t="s">
        <v>157</v>
      </c>
      <c r="D68" s="1" t="s">
        <v>161</v>
      </c>
      <c r="E68" s="2" t="str">
        <f>"02"</f>
        <v>02</v>
      </c>
      <c r="F68" s="2">
        <v>9</v>
      </c>
      <c r="G68" s="2" t="s">
        <v>22</v>
      </c>
      <c r="I68" s="2" t="s">
        <v>16</v>
      </c>
      <c r="J68" s="4"/>
      <c r="K68" s="3" t="s">
        <v>160</v>
      </c>
      <c r="L68" s="2">
        <v>2020</v>
      </c>
      <c r="M68" s="2" t="s">
        <v>17</v>
      </c>
    </row>
    <row r="69" spans="1:13" ht="57.75">
      <c r="A69" s="2" t="str">
        <f>"2023-02-13"</f>
        <v>2023-02-13</v>
      </c>
      <c r="B69" s="2" t="str">
        <f>"1840"</f>
        <v>1840</v>
      </c>
      <c r="C69" s="1" t="s">
        <v>85</v>
      </c>
      <c r="E69" s="2" t="str">
        <f>"2023"</f>
        <v>2023</v>
      </c>
      <c r="F69" s="2">
        <v>25</v>
      </c>
      <c r="G69" s="2" t="s">
        <v>57</v>
      </c>
      <c r="J69" s="4"/>
      <c r="K69" s="3" t="s">
        <v>86</v>
      </c>
      <c r="L69" s="2">
        <v>2023</v>
      </c>
      <c r="M69" s="2" t="s">
        <v>17</v>
      </c>
    </row>
    <row r="70" spans="1:14" ht="72">
      <c r="A70" s="6" t="str">
        <f>"2023-02-13"</f>
        <v>2023-02-13</v>
      </c>
      <c r="B70" s="6" t="str">
        <f>"1850"</f>
        <v>1850</v>
      </c>
      <c r="C70" s="7" t="s">
        <v>162</v>
      </c>
      <c r="D70" s="7" t="s">
        <v>164</v>
      </c>
      <c r="E70" s="6" t="str">
        <f>"02"</f>
        <v>02</v>
      </c>
      <c r="F70" s="6">
        <v>2</v>
      </c>
      <c r="G70" s="6" t="s">
        <v>14</v>
      </c>
      <c r="H70" s="6"/>
      <c r="I70" s="6" t="s">
        <v>16</v>
      </c>
      <c r="J70" s="5" t="s">
        <v>459</v>
      </c>
      <c r="K70" s="8" t="s">
        <v>163</v>
      </c>
      <c r="L70" s="6">
        <v>2015</v>
      </c>
      <c r="M70" s="6" t="s">
        <v>27</v>
      </c>
      <c r="N70" s="6" t="s">
        <v>21</v>
      </c>
    </row>
    <row r="71" spans="1:14" ht="57.75">
      <c r="A71" s="6" t="str">
        <f>"2023-02-13"</f>
        <v>2023-02-13</v>
      </c>
      <c r="B71" s="6" t="str">
        <f>"1945"</f>
        <v>1945</v>
      </c>
      <c r="C71" s="7" t="s">
        <v>165</v>
      </c>
      <c r="D71" s="7" t="s">
        <v>168</v>
      </c>
      <c r="E71" s="6" t="str">
        <f>"01"</f>
        <v>01</v>
      </c>
      <c r="F71" s="6">
        <v>1</v>
      </c>
      <c r="G71" s="6" t="s">
        <v>91</v>
      </c>
      <c r="H71" s="6" t="s">
        <v>166</v>
      </c>
      <c r="I71" s="6" t="s">
        <v>16</v>
      </c>
      <c r="J71" s="5" t="s">
        <v>460</v>
      </c>
      <c r="K71" s="8" t="s">
        <v>167</v>
      </c>
      <c r="L71" s="6">
        <v>2021</v>
      </c>
      <c r="M71" s="6" t="s">
        <v>96</v>
      </c>
      <c r="N71" s="6"/>
    </row>
    <row r="72" spans="1:14" ht="72">
      <c r="A72" s="6" t="str">
        <f>"2023-02-13"</f>
        <v>2023-02-13</v>
      </c>
      <c r="B72" s="6" t="str">
        <f>"2030"</f>
        <v>2030</v>
      </c>
      <c r="C72" s="7" t="s">
        <v>169</v>
      </c>
      <c r="D72" s="7" t="s">
        <v>171</v>
      </c>
      <c r="E72" s="6" t="str">
        <f>"01"</f>
        <v>01</v>
      </c>
      <c r="F72" s="6">
        <v>73</v>
      </c>
      <c r="G72" s="6" t="s">
        <v>14</v>
      </c>
      <c r="H72" s="6"/>
      <c r="I72" s="6" t="s">
        <v>16</v>
      </c>
      <c r="J72" s="5" t="s">
        <v>463</v>
      </c>
      <c r="K72" s="8" t="s">
        <v>170</v>
      </c>
      <c r="L72" s="6">
        <v>2019</v>
      </c>
      <c r="M72" s="6" t="s">
        <v>17</v>
      </c>
      <c r="N72" s="6"/>
    </row>
    <row r="73" spans="1:14" ht="72">
      <c r="A73" s="6" t="str">
        <f>"2023-02-13"</f>
        <v>2023-02-13</v>
      </c>
      <c r="B73" s="6" t="str">
        <f>"2130"</f>
        <v>2130</v>
      </c>
      <c r="C73" s="7" t="s">
        <v>172</v>
      </c>
      <c r="D73" s="7" t="s">
        <v>95</v>
      </c>
      <c r="E73" s="6" t="str">
        <f>" "</f>
        <v> </v>
      </c>
      <c r="F73" s="6">
        <v>0</v>
      </c>
      <c r="G73" s="6" t="s">
        <v>14</v>
      </c>
      <c r="H73" s="6" t="s">
        <v>130</v>
      </c>
      <c r="I73" s="6" t="s">
        <v>16</v>
      </c>
      <c r="J73" s="5" t="s">
        <v>461</v>
      </c>
      <c r="K73" s="8" t="s">
        <v>173</v>
      </c>
      <c r="L73" s="6">
        <v>2016</v>
      </c>
      <c r="M73" s="6" t="s">
        <v>27</v>
      </c>
      <c r="N73" s="6" t="s">
        <v>21</v>
      </c>
    </row>
    <row r="74" spans="1:13" ht="57.75">
      <c r="A74" s="2" t="str">
        <f>"2023-02-13"</f>
        <v>2023-02-13</v>
      </c>
      <c r="B74" s="2" t="str">
        <f>"2350"</f>
        <v>2350</v>
      </c>
      <c r="C74" s="1" t="s">
        <v>127</v>
      </c>
      <c r="E74" s="2" t="str">
        <f>" "</f>
        <v> </v>
      </c>
      <c r="F74" s="2">
        <v>0</v>
      </c>
      <c r="G74" s="2" t="s">
        <v>22</v>
      </c>
      <c r="I74" s="2" t="s">
        <v>16</v>
      </c>
      <c r="J74" s="4"/>
      <c r="K74" s="3" t="s">
        <v>128</v>
      </c>
      <c r="L74" s="2">
        <v>2019</v>
      </c>
      <c r="M74" s="2" t="s">
        <v>17</v>
      </c>
    </row>
    <row r="75" spans="1:13" ht="57.75">
      <c r="A75" s="2" t="str">
        <f>"2023-02-13"</f>
        <v>2023-02-13</v>
      </c>
      <c r="B75" s="2" t="str">
        <f>"2400"</f>
        <v>2400</v>
      </c>
      <c r="C75" s="1" t="s">
        <v>13</v>
      </c>
      <c r="E75" s="2" t="str">
        <f>"03"</f>
        <v>03</v>
      </c>
      <c r="F75" s="2">
        <v>12</v>
      </c>
      <c r="G75" s="2" t="s">
        <v>14</v>
      </c>
      <c r="I75" s="2" t="s">
        <v>16</v>
      </c>
      <c r="J75" s="4"/>
      <c r="K75" s="3" t="s">
        <v>15</v>
      </c>
      <c r="L75" s="2">
        <v>2012</v>
      </c>
      <c r="M75" s="2" t="s">
        <v>17</v>
      </c>
    </row>
    <row r="76" spans="1:13" ht="57.75">
      <c r="A76" s="2" t="str">
        <f>"2023-02-13"</f>
        <v>2023-02-13</v>
      </c>
      <c r="B76" s="2" t="str">
        <f>"2500"</f>
        <v>2500</v>
      </c>
      <c r="C76" s="1" t="s">
        <v>13</v>
      </c>
      <c r="E76" s="2" t="str">
        <f>"03"</f>
        <v>03</v>
      </c>
      <c r="F76" s="2">
        <v>12</v>
      </c>
      <c r="G76" s="2" t="s">
        <v>14</v>
      </c>
      <c r="I76" s="2" t="s">
        <v>16</v>
      </c>
      <c r="J76" s="4"/>
      <c r="K76" s="3" t="s">
        <v>15</v>
      </c>
      <c r="L76" s="2">
        <v>2012</v>
      </c>
      <c r="M76" s="2" t="s">
        <v>17</v>
      </c>
    </row>
    <row r="77" spans="1:13" ht="57.75">
      <c r="A77" s="2" t="str">
        <f>"2023-02-13"</f>
        <v>2023-02-13</v>
      </c>
      <c r="B77" s="2" t="str">
        <f>"2600"</f>
        <v>2600</v>
      </c>
      <c r="C77" s="1" t="s">
        <v>13</v>
      </c>
      <c r="E77" s="2" t="str">
        <f>"03"</f>
        <v>03</v>
      </c>
      <c r="F77" s="2">
        <v>12</v>
      </c>
      <c r="G77" s="2" t="s">
        <v>14</v>
      </c>
      <c r="I77" s="2" t="s">
        <v>16</v>
      </c>
      <c r="J77" s="4"/>
      <c r="K77" s="3" t="s">
        <v>15</v>
      </c>
      <c r="L77" s="2">
        <v>2012</v>
      </c>
      <c r="M77" s="2" t="s">
        <v>17</v>
      </c>
    </row>
    <row r="78" spans="1:13" ht="57.75">
      <c r="A78" s="2" t="str">
        <f>"2023-02-13"</f>
        <v>2023-02-13</v>
      </c>
      <c r="B78" s="2" t="str">
        <f>"2700"</f>
        <v>2700</v>
      </c>
      <c r="C78" s="1" t="s">
        <v>13</v>
      </c>
      <c r="E78" s="2" t="str">
        <f>"03"</f>
        <v>03</v>
      </c>
      <c r="F78" s="2">
        <v>12</v>
      </c>
      <c r="G78" s="2" t="s">
        <v>14</v>
      </c>
      <c r="I78" s="2" t="s">
        <v>16</v>
      </c>
      <c r="J78" s="4"/>
      <c r="K78" s="3" t="s">
        <v>15</v>
      </c>
      <c r="L78" s="2">
        <v>2012</v>
      </c>
      <c r="M78" s="2" t="s">
        <v>17</v>
      </c>
    </row>
    <row r="79" spans="1:13" ht="57.75">
      <c r="A79" s="2" t="str">
        <f>"2023-02-13"</f>
        <v>2023-02-13</v>
      </c>
      <c r="B79" s="2" t="str">
        <f>"2800"</f>
        <v>2800</v>
      </c>
      <c r="C79" s="1" t="s">
        <v>13</v>
      </c>
      <c r="E79" s="2" t="str">
        <f>"03"</f>
        <v>03</v>
      </c>
      <c r="F79" s="2">
        <v>12</v>
      </c>
      <c r="G79" s="2" t="s">
        <v>14</v>
      </c>
      <c r="I79" s="2" t="s">
        <v>16</v>
      </c>
      <c r="J79" s="4"/>
      <c r="K79" s="3" t="s">
        <v>15</v>
      </c>
      <c r="L79" s="2">
        <v>2012</v>
      </c>
      <c r="M79" s="2" t="s">
        <v>17</v>
      </c>
    </row>
    <row r="80" spans="1:13" ht="57.75">
      <c r="A80" s="2" t="str">
        <f>"2023-02-14"</f>
        <v>2023-02-14</v>
      </c>
      <c r="B80" s="2" t="str">
        <f>"0500"</f>
        <v>0500</v>
      </c>
      <c r="C80" s="1" t="s">
        <v>13</v>
      </c>
      <c r="E80" s="2" t="str">
        <f>"03"</f>
        <v>03</v>
      </c>
      <c r="F80" s="2">
        <v>12</v>
      </c>
      <c r="G80" s="2" t="s">
        <v>14</v>
      </c>
      <c r="I80" s="2" t="s">
        <v>16</v>
      </c>
      <c r="J80" s="4"/>
      <c r="K80" s="3" t="s">
        <v>15</v>
      </c>
      <c r="L80" s="2">
        <v>2012</v>
      </c>
      <c r="M80" s="2" t="s">
        <v>17</v>
      </c>
    </row>
    <row r="81" spans="1:13" ht="28.5">
      <c r="A81" s="2" t="str">
        <f>"2023-02-14"</f>
        <v>2023-02-14</v>
      </c>
      <c r="B81" s="2" t="str">
        <f>"0600"</f>
        <v>0600</v>
      </c>
      <c r="C81" s="1" t="s">
        <v>18</v>
      </c>
      <c r="D81" s="1" t="s">
        <v>174</v>
      </c>
      <c r="E81" s="2" t="str">
        <f>"02"</f>
        <v>02</v>
      </c>
      <c r="F81" s="2">
        <v>13</v>
      </c>
      <c r="G81" s="2" t="s">
        <v>22</v>
      </c>
      <c r="I81" s="2" t="s">
        <v>16</v>
      </c>
      <c r="J81" s="4"/>
      <c r="K81" s="3" t="s">
        <v>19</v>
      </c>
      <c r="L81" s="2">
        <v>2019</v>
      </c>
      <c r="M81" s="2" t="s">
        <v>17</v>
      </c>
    </row>
    <row r="82" spans="1:13" ht="28.5">
      <c r="A82" s="2" t="str">
        <f>"2023-02-14"</f>
        <v>2023-02-14</v>
      </c>
      <c r="B82" s="2" t="str">
        <f>"0625"</f>
        <v>0625</v>
      </c>
      <c r="C82" s="1" t="s">
        <v>18</v>
      </c>
      <c r="D82" s="1" t="s">
        <v>175</v>
      </c>
      <c r="E82" s="2" t="str">
        <f>"02"</f>
        <v>02</v>
      </c>
      <c r="F82" s="2">
        <v>1</v>
      </c>
      <c r="G82" s="2" t="s">
        <v>22</v>
      </c>
      <c r="I82" s="2" t="s">
        <v>16</v>
      </c>
      <c r="J82" s="4"/>
      <c r="K82" s="3" t="s">
        <v>19</v>
      </c>
      <c r="L82" s="2">
        <v>2019</v>
      </c>
      <c r="M82" s="2" t="s">
        <v>17</v>
      </c>
    </row>
    <row r="83" spans="1:13" ht="72">
      <c r="A83" s="2" t="str">
        <f>"2023-02-14"</f>
        <v>2023-02-14</v>
      </c>
      <c r="B83" s="2" t="str">
        <f>"0650"</f>
        <v>0650</v>
      </c>
      <c r="C83" s="1" t="s">
        <v>24</v>
      </c>
      <c r="D83" s="1" t="s">
        <v>177</v>
      </c>
      <c r="E83" s="2" t="str">
        <f>"02"</f>
        <v>02</v>
      </c>
      <c r="F83" s="2">
        <v>7</v>
      </c>
      <c r="G83" s="2" t="s">
        <v>22</v>
      </c>
      <c r="I83" s="2" t="s">
        <v>16</v>
      </c>
      <c r="J83" s="4"/>
      <c r="K83" s="3" t="s">
        <v>176</v>
      </c>
      <c r="L83" s="2">
        <v>2018</v>
      </c>
      <c r="M83" s="2" t="s">
        <v>27</v>
      </c>
    </row>
    <row r="84" spans="1:13" ht="72">
      <c r="A84" s="2" t="str">
        <f>"2023-02-14"</f>
        <v>2023-02-14</v>
      </c>
      <c r="B84" s="2" t="str">
        <f>"0715"</f>
        <v>0715</v>
      </c>
      <c r="C84" s="1" t="s">
        <v>28</v>
      </c>
      <c r="D84" s="1" t="s">
        <v>179</v>
      </c>
      <c r="E84" s="2" t="str">
        <f>"02"</f>
        <v>02</v>
      </c>
      <c r="F84" s="2">
        <v>8</v>
      </c>
      <c r="G84" s="2" t="s">
        <v>22</v>
      </c>
      <c r="I84" s="2" t="s">
        <v>16</v>
      </c>
      <c r="J84" s="4"/>
      <c r="K84" s="3" t="s">
        <v>178</v>
      </c>
      <c r="L84" s="2">
        <v>2018</v>
      </c>
      <c r="M84" s="2" t="s">
        <v>17</v>
      </c>
    </row>
    <row r="85" spans="1:13" ht="28.5">
      <c r="A85" s="2" t="str">
        <f>"2023-02-14"</f>
        <v>2023-02-14</v>
      </c>
      <c r="B85" s="2" t="str">
        <f>"0730"</f>
        <v>0730</v>
      </c>
      <c r="C85" s="1" t="s">
        <v>31</v>
      </c>
      <c r="E85" s="2" t="str">
        <f>"02"</f>
        <v>02</v>
      </c>
      <c r="F85" s="2">
        <v>4</v>
      </c>
      <c r="G85" s="2" t="s">
        <v>22</v>
      </c>
      <c r="I85" s="2" t="s">
        <v>16</v>
      </c>
      <c r="J85" s="4"/>
      <c r="K85" s="3" t="s">
        <v>32</v>
      </c>
      <c r="L85" s="2">
        <v>2011</v>
      </c>
      <c r="M85" s="2" t="s">
        <v>17</v>
      </c>
    </row>
    <row r="86" spans="1:13" ht="87">
      <c r="A86" s="2" t="str">
        <f>"2023-02-14"</f>
        <v>2023-02-14</v>
      </c>
      <c r="B86" s="2" t="str">
        <f>"0755"</f>
        <v>0755</v>
      </c>
      <c r="C86" s="1" t="s">
        <v>33</v>
      </c>
      <c r="D86" s="1" t="s">
        <v>181</v>
      </c>
      <c r="E86" s="2" t="str">
        <f>"02"</f>
        <v>02</v>
      </c>
      <c r="F86" s="2">
        <v>14</v>
      </c>
      <c r="G86" s="2" t="s">
        <v>22</v>
      </c>
      <c r="H86" s="2" t="s">
        <v>48</v>
      </c>
      <c r="I86" s="2" t="s">
        <v>16</v>
      </c>
      <c r="J86" s="4"/>
      <c r="K86" s="3" t="s">
        <v>180</v>
      </c>
      <c r="L86" s="2">
        <v>2020</v>
      </c>
      <c r="M86" s="2" t="s">
        <v>27</v>
      </c>
    </row>
    <row r="87" spans="1:13" ht="28.5">
      <c r="A87" s="2" t="str">
        <f>"2023-02-14"</f>
        <v>2023-02-14</v>
      </c>
      <c r="B87" s="2" t="str">
        <f>"0805"</f>
        <v>0805</v>
      </c>
      <c r="C87" s="1" t="s">
        <v>36</v>
      </c>
      <c r="D87" s="1" t="s">
        <v>183</v>
      </c>
      <c r="E87" s="2" t="str">
        <f>"01"</f>
        <v>01</v>
      </c>
      <c r="F87" s="2">
        <v>34</v>
      </c>
      <c r="G87" s="2" t="s">
        <v>22</v>
      </c>
      <c r="I87" s="2" t="s">
        <v>16</v>
      </c>
      <c r="J87" s="4"/>
      <c r="K87" s="3" t="s">
        <v>182</v>
      </c>
      <c r="L87" s="2">
        <v>2020</v>
      </c>
      <c r="M87" s="2" t="s">
        <v>27</v>
      </c>
    </row>
    <row r="88" spans="1:13" ht="72">
      <c r="A88" s="2" t="str">
        <f>"2023-02-14"</f>
        <v>2023-02-14</v>
      </c>
      <c r="B88" s="2" t="str">
        <f>"0815"</f>
        <v>0815</v>
      </c>
      <c r="C88" s="1" t="s">
        <v>39</v>
      </c>
      <c r="D88" s="1" t="s">
        <v>185</v>
      </c>
      <c r="E88" s="2" t="str">
        <f>"01"</f>
        <v>01</v>
      </c>
      <c r="F88" s="2">
        <v>8</v>
      </c>
      <c r="G88" s="2" t="s">
        <v>22</v>
      </c>
      <c r="I88" s="2" t="s">
        <v>16</v>
      </c>
      <c r="J88" s="4"/>
      <c r="K88" s="3" t="s">
        <v>184</v>
      </c>
      <c r="L88" s="2">
        <v>2020</v>
      </c>
      <c r="M88" s="2" t="s">
        <v>42</v>
      </c>
    </row>
    <row r="89" spans="1:14" ht="57.75">
      <c r="A89" s="2" t="str">
        <f>"2023-02-14"</f>
        <v>2023-02-14</v>
      </c>
      <c r="B89" s="2" t="str">
        <f>"0820"</f>
        <v>0820</v>
      </c>
      <c r="C89" s="1" t="s">
        <v>43</v>
      </c>
      <c r="D89" s="1" t="s">
        <v>149</v>
      </c>
      <c r="E89" s="2" t="str">
        <f>"02"</f>
        <v>02</v>
      </c>
      <c r="F89" s="2">
        <v>26</v>
      </c>
      <c r="G89" s="2" t="s">
        <v>14</v>
      </c>
      <c r="I89" s="2" t="s">
        <v>16</v>
      </c>
      <c r="J89" s="4"/>
      <c r="K89" s="3" t="s">
        <v>148</v>
      </c>
      <c r="L89" s="2">
        <v>1987</v>
      </c>
      <c r="M89" s="2" t="s">
        <v>46</v>
      </c>
      <c r="N89" s="2" t="s">
        <v>21</v>
      </c>
    </row>
    <row r="90" spans="1:13" ht="57.75">
      <c r="A90" s="2" t="str">
        <f>"2023-02-14"</f>
        <v>2023-02-14</v>
      </c>
      <c r="B90" s="2" t="str">
        <f>"0845"</f>
        <v>0845</v>
      </c>
      <c r="C90" s="1" t="s">
        <v>47</v>
      </c>
      <c r="D90" s="1" t="s">
        <v>187</v>
      </c>
      <c r="E90" s="2" t="str">
        <f>"02"</f>
        <v>02</v>
      </c>
      <c r="F90" s="2">
        <v>9</v>
      </c>
      <c r="G90" s="2" t="s">
        <v>14</v>
      </c>
      <c r="I90" s="2" t="s">
        <v>16</v>
      </c>
      <c r="J90" s="4"/>
      <c r="K90" s="3" t="s">
        <v>186</v>
      </c>
      <c r="L90" s="2">
        <v>2014</v>
      </c>
      <c r="M90" s="2" t="s">
        <v>17</v>
      </c>
    </row>
    <row r="91" spans="1:13" ht="57.75">
      <c r="A91" s="2" t="str">
        <f>"2023-02-14"</f>
        <v>2023-02-14</v>
      </c>
      <c r="B91" s="2" t="str">
        <f>"0910"</f>
        <v>0910</v>
      </c>
      <c r="C91" s="1" t="s">
        <v>47</v>
      </c>
      <c r="D91" s="1" t="s">
        <v>189</v>
      </c>
      <c r="E91" s="2" t="str">
        <f>"02"</f>
        <v>02</v>
      </c>
      <c r="F91" s="2">
        <v>8</v>
      </c>
      <c r="G91" s="2" t="s">
        <v>14</v>
      </c>
      <c r="H91" s="2" t="s">
        <v>48</v>
      </c>
      <c r="I91" s="2" t="s">
        <v>16</v>
      </c>
      <c r="J91" s="4"/>
      <c r="K91" s="3" t="s">
        <v>188</v>
      </c>
      <c r="L91" s="2">
        <v>2014</v>
      </c>
      <c r="M91" s="2" t="s">
        <v>17</v>
      </c>
    </row>
    <row r="92" spans="1:13" ht="57.75">
      <c r="A92" s="2" t="str">
        <f>"2023-02-14"</f>
        <v>2023-02-14</v>
      </c>
      <c r="B92" s="2" t="str">
        <f>"0935"</f>
        <v>0935</v>
      </c>
      <c r="C92" s="1" t="s">
        <v>53</v>
      </c>
      <c r="D92" s="1" t="s">
        <v>191</v>
      </c>
      <c r="E92" s="2" t="str">
        <f>"03"</f>
        <v>03</v>
      </c>
      <c r="F92" s="2">
        <v>9</v>
      </c>
      <c r="G92" s="2" t="s">
        <v>22</v>
      </c>
      <c r="I92" s="2" t="s">
        <v>16</v>
      </c>
      <c r="J92" s="4"/>
      <c r="K92" s="3" t="s">
        <v>190</v>
      </c>
      <c r="L92" s="2">
        <v>2019</v>
      </c>
      <c r="M92" s="2" t="s">
        <v>27</v>
      </c>
    </row>
    <row r="93" spans="1:14" ht="72">
      <c r="A93" s="2" t="str">
        <f>"2023-02-14"</f>
        <v>2023-02-14</v>
      </c>
      <c r="B93" s="2" t="str">
        <f>"1000"</f>
        <v>1000</v>
      </c>
      <c r="C93" s="1" t="s">
        <v>162</v>
      </c>
      <c r="D93" s="1" t="s">
        <v>164</v>
      </c>
      <c r="E93" s="2" t="str">
        <f>"02"</f>
        <v>02</v>
      </c>
      <c r="F93" s="2">
        <v>2</v>
      </c>
      <c r="G93" s="2" t="s">
        <v>14</v>
      </c>
      <c r="I93" s="2" t="s">
        <v>16</v>
      </c>
      <c r="J93" s="4"/>
      <c r="K93" s="3" t="s">
        <v>163</v>
      </c>
      <c r="L93" s="2">
        <v>2015</v>
      </c>
      <c r="M93" s="2" t="s">
        <v>27</v>
      </c>
      <c r="N93" s="2" t="s">
        <v>21</v>
      </c>
    </row>
    <row r="94" spans="1:13" ht="14.25">
      <c r="A94" s="2" t="str">
        <f>"2023-02-14"</f>
        <v>2023-02-14</v>
      </c>
      <c r="B94" s="2" t="str">
        <f>"1050"</f>
        <v>1050</v>
      </c>
      <c r="C94" s="1" t="s">
        <v>192</v>
      </c>
      <c r="D94" s="1" t="s">
        <v>193</v>
      </c>
      <c r="E94" s="2" t="str">
        <f>"01"</f>
        <v>01</v>
      </c>
      <c r="F94" s="2">
        <v>8</v>
      </c>
      <c r="J94" s="4"/>
      <c r="K94" s="3" t="s">
        <v>474</v>
      </c>
      <c r="L94" s="2">
        <v>2022</v>
      </c>
      <c r="M94" s="2" t="s">
        <v>17</v>
      </c>
    </row>
    <row r="95" spans="1:13" ht="72">
      <c r="A95" s="2" t="str">
        <f>"2023-02-14"</f>
        <v>2023-02-14</v>
      </c>
      <c r="B95" s="2" t="str">
        <f>"1100"</f>
        <v>1100</v>
      </c>
      <c r="C95" s="1" t="s">
        <v>169</v>
      </c>
      <c r="D95" s="1" t="s">
        <v>171</v>
      </c>
      <c r="E95" s="2" t="str">
        <f>"01"</f>
        <v>01</v>
      </c>
      <c r="F95" s="2">
        <v>73</v>
      </c>
      <c r="G95" s="2" t="s">
        <v>14</v>
      </c>
      <c r="I95" s="2" t="s">
        <v>16</v>
      </c>
      <c r="J95" s="4"/>
      <c r="K95" s="3" t="s">
        <v>170</v>
      </c>
      <c r="L95" s="2">
        <v>2019</v>
      </c>
      <c r="M95" s="2" t="s">
        <v>17</v>
      </c>
    </row>
    <row r="96" spans="1:13" ht="57.75">
      <c r="A96" s="2" t="str">
        <f>"2023-02-14"</f>
        <v>2023-02-14</v>
      </c>
      <c r="B96" s="2" t="str">
        <f>"1200"</f>
        <v>1200</v>
      </c>
      <c r="C96" s="1" t="s">
        <v>165</v>
      </c>
      <c r="D96" s="1" t="s">
        <v>168</v>
      </c>
      <c r="E96" s="2" t="str">
        <f>"01"</f>
        <v>01</v>
      </c>
      <c r="F96" s="2">
        <v>1</v>
      </c>
      <c r="G96" s="2" t="s">
        <v>14</v>
      </c>
      <c r="H96" s="2" t="s">
        <v>194</v>
      </c>
      <c r="I96" s="2" t="s">
        <v>16</v>
      </c>
      <c r="J96" s="4"/>
      <c r="K96" s="3" t="s">
        <v>167</v>
      </c>
      <c r="L96" s="2">
        <v>2021</v>
      </c>
      <c r="M96" s="2" t="s">
        <v>96</v>
      </c>
    </row>
    <row r="97" spans="1:13" ht="57.75">
      <c r="A97" s="2" t="str">
        <f>"2023-02-14"</f>
        <v>2023-02-14</v>
      </c>
      <c r="B97" s="2" t="str">
        <f>"1250"</f>
        <v>1250</v>
      </c>
      <c r="C97" s="1" t="s">
        <v>195</v>
      </c>
      <c r="E97" s="2" t="str">
        <f>" "</f>
        <v> </v>
      </c>
      <c r="F97" s="2">
        <v>0</v>
      </c>
      <c r="G97" s="2" t="s">
        <v>14</v>
      </c>
      <c r="I97" s="2" t="s">
        <v>16</v>
      </c>
      <c r="J97" s="4"/>
      <c r="K97" s="3" t="s">
        <v>196</v>
      </c>
      <c r="L97" s="2">
        <v>2021</v>
      </c>
      <c r="M97" s="2" t="s">
        <v>17</v>
      </c>
    </row>
    <row r="98" spans="1:13" ht="57.75">
      <c r="A98" s="2" t="str">
        <f>"2023-02-14"</f>
        <v>2023-02-14</v>
      </c>
      <c r="B98" s="2" t="str">
        <f>"1300"</f>
        <v>1300</v>
      </c>
      <c r="C98" s="1" t="s">
        <v>197</v>
      </c>
      <c r="E98" s="2" t="str">
        <f>"2022"</f>
        <v>2022</v>
      </c>
      <c r="F98" s="2">
        <v>0</v>
      </c>
      <c r="G98" s="2" t="s">
        <v>22</v>
      </c>
      <c r="I98" s="2" t="s">
        <v>16</v>
      </c>
      <c r="J98" s="4"/>
      <c r="K98" s="3" t="s">
        <v>198</v>
      </c>
      <c r="L98" s="2">
        <v>2022</v>
      </c>
      <c r="M98" s="2" t="s">
        <v>17</v>
      </c>
    </row>
    <row r="99" spans="1:13" ht="43.5">
      <c r="A99" s="2" t="str">
        <f>"2023-02-14"</f>
        <v>2023-02-14</v>
      </c>
      <c r="B99" s="2" t="str">
        <f>"1400"</f>
        <v>1400</v>
      </c>
      <c r="C99" s="1" t="s">
        <v>129</v>
      </c>
      <c r="E99" s="2" t="str">
        <f>"04"</f>
        <v>04</v>
      </c>
      <c r="F99" s="2">
        <v>101</v>
      </c>
      <c r="G99" s="2" t="s">
        <v>14</v>
      </c>
      <c r="H99" s="2" t="s">
        <v>98</v>
      </c>
      <c r="I99" s="2" t="s">
        <v>16</v>
      </c>
      <c r="J99" s="4"/>
      <c r="K99" s="3" t="s">
        <v>199</v>
      </c>
      <c r="L99" s="2">
        <v>2022</v>
      </c>
      <c r="M99" s="2" t="s">
        <v>100</v>
      </c>
    </row>
    <row r="100" spans="1:13" ht="57.75">
      <c r="A100" s="2" t="str">
        <f>"2023-02-14"</f>
        <v>2023-02-14</v>
      </c>
      <c r="B100" s="2" t="str">
        <f>"1430"</f>
        <v>1430</v>
      </c>
      <c r="C100" s="1" t="s">
        <v>132</v>
      </c>
      <c r="D100" s="1" t="s">
        <v>201</v>
      </c>
      <c r="E100" s="2" t="str">
        <f>"02"</f>
        <v>02</v>
      </c>
      <c r="F100" s="2">
        <v>72</v>
      </c>
      <c r="G100" s="2" t="s">
        <v>22</v>
      </c>
      <c r="I100" s="2" t="s">
        <v>16</v>
      </c>
      <c r="J100" s="4"/>
      <c r="K100" s="3" t="s">
        <v>200</v>
      </c>
      <c r="L100" s="2">
        <v>0</v>
      </c>
      <c r="M100" s="2" t="s">
        <v>17</v>
      </c>
    </row>
    <row r="101" spans="1:13" ht="57.75">
      <c r="A101" s="2" t="str">
        <f>"2023-02-14"</f>
        <v>2023-02-14</v>
      </c>
      <c r="B101" s="2" t="str">
        <f>"1500"</f>
        <v>1500</v>
      </c>
      <c r="C101" s="1" t="s">
        <v>47</v>
      </c>
      <c r="D101" s="1" t="s">
        <v>52</v>
      </c>
      <c r="E101" s="2" t="str">
        <f>"02"</f>
        <v>02</v>
      </c>
      <c r="F101" s="2">
        <v>4</v>
      </c>
      <c r="G101" s="2" t="s">
        <v>22</v>
      </c>
      <c r="I101" s="2" t="s">
        <v>16</v>
      </c>
      <c r="J101" s="4"/>
      <c r="K101" s="3" t="s">
        <v>51</v>
      </c>
      <c r="L101" s="2">
        <v>2014</v>
      </c>
      <c r="M101" s="2" t="s">
        <v>17</v>
      </c>
    </row>
    <row r="102" spans="1:13" ht="57.75">
      <c r="A102" s="2" t="str">
        <f>"2023-02-14"</f>
        <v>2023-02-14</v>
      </c>
      <c r="B102" s="2" t="str">
        <f>"1525"</f>
        <v>1525</v>
      </c>
      <c r="C102" s="1" t="s">
        <v>202</v>
      </c>
      <c r="D102" s="1" t="s">
        <v>441</v>
      </c>
      <c r="E102" s="2" t="str">
        <f>"01"</f>
        <v>01</v>
      </c>
      <c r="F102" s="2">
        <v>1</v>
      </c>
      <c r="G102" s="2" t="s">
        <v>22</v>
      </c>
      <c r="I102" s="2" t="s">
        <v>16</v>
      </c>
      <c r="J102" s="4"/>
      <c r="K102" s="3" t="s">
        <v>203</v>
      </c>
      <c r="L102" s="2">
        <v>0</v>
      </c>
      <c r="M102" s="2" t="s">
        <v>95</v>
      </c>
    </row>
    <row r="103" spans="1:13" ht="72">
      <c r="A103" s="2" t="str">
        <f>"2023-02-14"</f>
        <v>2023-02-14</v>
      </c>
      <c r="B103" s="2" t="str">
        <f>"1540"</f>
        <v>1540</v>
      </c>
      <c r="C103" s="1" t="s">
        <v>36</v>
      </c>
      <c r="D103" s="1" t="s">
        <v>205</v>
      </c>
      <c r="E103" s="2" t="str">
        <f>"01"</f>
        <v>01</v>
      </c>
      <c r="F103" s="2">
        <v>18</v>
      </c>
      <c r="G103" s="2" t="s">
        <v>22</v>
      </c>
      <c r="I103" s="2" t="s">
        <v>16</v>
      </c>
      <c r="J103" s="4"/>
      <c r="K103" s="3" t="s">
        <v>204</v>
      </c>
      <c r="L103" s="2">
        <v>2020</v>
      </c>
      <c r="M103" s="2" t="s">
        <v>27</v>
      </c>
    </row>
    <row r="104" spans="1:13" ht="43.5">
      <c r="A104" s="2" t="str">
        <f>"2023-02-14"</f>
        <v>2023-02-14</v>
      </c>
      <c r="B104" s="2" t="str">
        <f>"1555"</f>
        <v>1555</v>
      </c>
      <c r="C104" s="1" t="s">
        <v>141</v>
      </c>
      <c r="D104" s="1" t="s">
        <v>207</v>
      </c>
      <c r="E104" s="2" t="str">
        <f>"01"</f>
        <v>01</v>
      </c>
      <c r="F104" s="2">
        <v>1</v>
      </c>
      <c r="G104" s="2" t="s">
        <v>22</v>
      </c>
      <c r="I104" s="2" t="s">
        <v>16</v>
      </c>
      <c r="J104" s="4"/>
      <c r="K104" s="3" t="s">
        <v>206</v>
      </c>
      <c r="L104" s="2">
        <v>2021</v>
      </c>
      <c r="M104" s="2" t="s">
        <v>144</v>
      </c>
    </row>
    <row r="105" spans="1:14" ht="43.5">
      <c r="A105" s="2" t="str">
        <f>"2023-02-14"</f>
        <v>2023-02-14</v>
      </c>
      <c r="B105" s="2" t="str">
        <f>"1600"</f>
        <v>1600</v>
      </c>
      <c r="C105" s="1" t="s">
        <v>145</v>
      </c>
      <c r="D105" s="1" t="s">
        <v>442</v>
      </c>
      <c r="E105" s="2" t="str">
        <f>"01"</f>
        <v>01</v>
      </c>
      <c r="F105" s="2">
        <v>12</v>
      </c>
      <c r="G105" s="2" t="s">
        <v>14</v>
      </c>
      <c r="H105" s="2" t="s">
        <v>102</v>
      </c>
      <c r="I105" s="2" t="s">
        <v>16</v>
      </c>
      <c r="J105" s="4"/>
      <c r="K105" s="3" t="s">
        <v>208</v>
      </c>
      <c r="L105" s="2">
        <v>2017</v>
      </c>
      <c r="M105" s="2" t="s">
        <v>17</v>
      </c>
      <c r="N105" s="2" t="s">
        <v>21</v>
      </c>
    </row>
    <row r="106" spans="1:14" ht="57.75">
      <c r="A106" s="2" t="str">
        <f>"2023-02-14"</f>
        <v>2023-02-14</v>
      </c>
      <c r="B106" s="2" t="str">
        <f>"1630"</f>
        <v>1630</v>
      </c>
      <c r="C106" s="1" t="s">
        <v>43</v>
      </c>
      <c r="D106" s="1" t="s">
        <v>443</v>
      </c>
      <c r="E106" s="2" t="str">
        <f>"02"</f>
        <v>02</v>
      </c>
      <c r="F106" s="2">
        <v>22</v>
      </c>
      <c r="G106" s="2" t="s">
        <v>14</v>
      </c>
      <c r="I106" s="2" t="s">
        <v>16</v>
      </c>
      <c r="J106" s="4"/>
      <c r="K106" s="3" t="s">
        <v>209</v>
      </c>
      <c r="L106" s="2">
        <v>1987</v>
      </c>
      <c r="M106" s="2" t="s">
        <v>46</v>
      </c>
      <c r="N106" s="2" t="s">
        <v>21</v>
      </c>
    </row>
    <row r="107" spans="1:13" ht="72">
      <c r="A107" s="2" t="str">
        <f>"2023-02-14"</f>
        <v>2023-02-14</v>
      </c>
      <c r="B107" s="2" t="str">
        <f>"1700"</f>
        <v>1700</v>
      </c>
      <c r="C107" s="1" t="s">
        <v>150</v>
      </c>
      <c r="D107" s="1" t="s">
        <v>211</v>
      </c>
      <c r="E107" s="2" t="str">
        <f>"2019"</f>
        <v>2019</v>
      </c>
      <c r="F107" s="2">
        <v>10</v>
      </c>
      <c r="G107" s="2" t="s">
        <v>22</v>
      </c>
      <c r="I107" s="2" t="s">
        <v>16</v>
      </c>
      <c r="J107" s="4"/>
      <c r="K107" s="3" t="s">
        <v>210</v>
      </c>
      <c r="L107" s="2">
        <v>2019</v>
      </c>
      <c r="M107" s="2" t="s">
        <v>17</v>
      </c>
    </row>
    <row r="108" spans="1:13" ht="72">
      <c r="A108" s="2" t="str">
        <f>"2023-02-14"</f>
        <v>2023-02-14</v>
      </c>
      <c r="B108" s="2" t="str">
        <f>"1715"</f>
        <v>1715</v>
      </c>
      <c r="C108" s="1" t="s">
        <v>150</v>
      </c>
      <c r="D108" s="1" t="s">
        <v>214</v>
      </c>
      <c r="E108" s="2" t="str">
        <f>"2019"</f>
        <v>2019</v>
      </c>
      <c r="F108" s="2">
        <v>11</v>
      </c>
      <c r="G108" s="2" t="s">
        <v>22</v>
      </c>
      <c r="H108" s="2" t="s">
        <v>212</v>
      </c>
      <c r="I108" s="2" t="s">
        <v>16</v>
      </c>
      <c r="J108" s="4"/>
      <c r="K108" s="3" t="s">
        <v>213</v>
      </c>
      <c r="L108" s="2">
        <v>2019</v>
      </c>
      <c r="M108" s="2" t="s">
        <v>17</v>
      </c>
    </row>
    <row r="109" spans="1:13" ht="14.25">
      <c r="A109" s="2" t="str">
        <f>"2023-02-14"</f>
        <v>2023-02-14</v>
      </c>
      <c r="B109" s="2" t="str">
        <f>"1730"</f>
        <v>1730</v>
      </c>
      <c r="C109" s="1" t="s">
        <v>215</v>
      </c>
      <c r="E109" s="2" t="str">
        <f>"01"</f>
        <v>01</v>
      </c>
      <c r="F109" s="2">
        <v>93</v>
      </c>
      <c r="G109" s="2" t="s">
        <v>57</v>
      </c>
      <c r="J109" s="4"/>
      <c r="K109" s="3" t="s">
        <v>216</v>
      </c>
      <c r="L109" s="2">
        <v>0</v>
      </c>
      <c r="M109" s="2" t="s">
        <v>96</v>
      </c>
    </row>
    <row r="110" spans="1:13" ht="57.75">
      <c r="A110" s="2" t="str">
        <f>"2023-02-14"</f>
        <v>2023-02-14</v>
      </c>
      <c r="B110" s="2" t="str">
        <f>"1800"</f>
        <v>1800</v>
      </c>
      <c r="C110" s="1" t="s">
        <v>157</v>
      </c>
      <c r="D110" s="1" t="s">
        <v>218</v>
      </c>
      <c r="E110" s="2" t="str">
        <f>"2022"</f>
        <v>2022</v>
      </c>
      <c r="F110" s="2">
        <v>8</v>
      </c>
      <c r="G110" s="2" t="s">
        <v>14</v>
      </c>
      <c r="I110" s="2" t="s">
        <v>16</v>
      </c>
      <c r="J110" s="4"/>
      <c r="K110" s="3" t="s">
        <v>217</v>
      </c>
      <c r="L110" s="2">
        <v>2022</v>
      </c>
      <c r="M110" s="2" t="s">
        <v>17</v>
      </c>
    </row>
    <row r="111" spans="1:13" ht="57.75">
      <c r="A111" s="2" t="str">
        <f>"2023-02-14"</f>
        <v>2023-02-14</v>
      </c>
      <c r="B111" s="2" t="str">
        <f>"1830"</f>
        <v>1830</v>
      </c>
      <c r="C111" s="1" t="s">
        <v>85</v>
      </c>
      <c r="E111" s="2" t="str">
        <f>"2023"</f>
        <v>2023</v>
      </c>
      <c r="F111" s="2">
        <v>26</v>
      </c>
      <c r="G111" s="2" t="s">
        <v>57</v>
      </c>
      <c r="J111" s="4"/>
      <c r="K111" s="3" t="s">
        <v>86</v>
      </c>
      <c r="L111" s="2">
        <v>2023</v>
      </c>
      <c r="M111" s="2" t="s">
        <v>17</v>
      </c>
    </row>
    <row r="112" spans="1:14" ht="72">
      <c r="A112" s="6" t="str">
        <f>"2023-02-14"</f>
        <v>2023-02-14</v>
      </c>
      <c r="B112" s="6" t="str">
        <f>"1840"</f>
        <v>1840</v>
      </c>
      <c r="C112" s="7" t="s">
        <v>162</v>
      </c>
      <c r="D112" s="7" t="s">
        <v>220</v>
      </c>
      <c r="E112" s="6" t="str">
        <f>"02"</f>
        <v>02</v>
      </c>
      <c r="F112" s="6">
        <v>3</v>
      </c>
      <c r="G112" s="6" t="s">
        <v>22</v>
      </c>
      <c r="H112" s="6"/>
      <c r="I112" s="6" t="s">
        <v>16</v>
      </c>
      <c r="J112" s="5" t="s">
        <v>459</v>
      </c>
      <c r="K112" s="8" t="s">
        <v>219</v>
      </c>
      <c r="L112" s="6">
        <v>2015</v>
      </c>
      <c r="M112" s="6" t="s">
        <v>27</v>
      </c>
      <c r="N112" s="6" t="s">
        <v>21</v>
      </c>
    </row>
    <row r="113" spans="1:14" ht="57.75">
      <c r="A113" s="6" t="str">
        <f>"2023-02-14"</f>
        <v>2023-02-14</v>
      </c>
      <c r="B113" s="6" t="str">
        <f>"1930"</f>
        <v>1930</v>
      </c>
      <c r="C113" s="7" t="s">
        <v>221</v>
      </c>
      <c r="D113" s="7" t="s">
        <v>223</v>
      </c>
      <c r="E113" s="6" t="str">
        <f>"01"</f>
        <v>01</v>
      </c>
      <c r="F113" s="6">
        <v>6</v>
      </c>
      <c r="G113" s="6" t="s">
        <v>14</v>
      </c>
      <c r="H113" s="6"/>
      <c r="I113" s="6"/>
      <c r="J113" s="5" t="s">
        <v>460</v>
      </c>
      <c r="K113" s="8" t="s">
        <v>222</v>
      </c>
      <c r="L113" s="6">
        <v>2022</v>
      </c>
      <c r="M113" s="6" t="s">
        <v>100</v>
      </c>
      <c r="N113" s="6"/>
    </row>
    <row r="114" spans="1:14" ht="72">
      <c r="A114" s="6" t="str">
        <f>"2023-02-14"</f>
        <v>2023-02-14</v>
      </c>
      <c r="B114" s="6" t="str">
        <f>"2000"</f>
        <v>2000</v>
      </c>
      <c r="C114" s="7" t="s">
        <v>224</v>
      </c>
      <c r="D114" s="7" t="s">
        <v>227</v>
      </c>
      <c r="E114" s="6" t="str">
        <f>"01"</f>
        <v>01</v>
      </c>
      <c r="F114" s="6">
        <v>3</v>
      </c>
      <c r="G114" s="6" t="s">
        <v>14</v>
      </c>
      <c r="H114" s="6" t="s">
        <v>225</v>
      </c>
      <c r="I114" s="6" t="s">
        <v>16</v>
      </c>
      <c r="J114" s="5" t="s">
        <v>460</v>
      </c>
      <c r="K114" s="8" t="s">
        <v>226</v>
      </c>
      <c r="L114" s="6">
        <v>2020</v>
      </c>
      <c r="M114" s="6" t="s">
        <v>27</v>
      </c>
      <c r="N114" s="6" t="s">
        <v>21</v>
      </c>
    </row>
    <row r="115" spans="1:14" ht="72">
      <c r="A115" s="6" t="str">
        <f>"2023-02-14"</f>
        <v>2023-02-14</v>
      </c>
      <c r="B115" s="6" t="str">
        <f>"2030"</f>
        <v>2030</v>
      </c>
      <c r="C115" s="7" t="s">
        <v>228</v>
      </c>
      <c r="D115" s="7" t="s">
        <v>230</v>
      </c>
      <c r="E115" s="6" t="str">
        <f>"01"</f>
        <v>01</v>
      </c>
      <c r="F115" s="6">
        <v>10</v>
      </c>
      <c r="G115" s="6" t="s">
        <v>14</v>
      </c>
      <c r="H115" s="6"/>
      <c r="I115" s="6" t="s">
        <v>16</v>
      </c>
      <c r="J115" s="5" t="s">
        <v>460</v>
      </c>
      <c r="K115" s="8" t="s">
        <v>229</v>
      </c>
      <c r="L115" s="6">
        <v>2021</v>
      </c>
      <c r="M115" s="6" t="s">
        <v>27</v>
      </c>
      <c r="N115" s="6"/>
    </row>
    <row r="116" spans="1:14" ht="57.75">
      <c r="A116" s="6" t="str">
        <f>"2023-02-14"</f>
        <v>2023-02-14</v>
      </c>
      <c r="B116" s="6" t="str">
        <f>"2100"</f>
        <v>2100</v>
      </c>
      <c r="C116" s="7" t="s">
        <v>231</v>
      </c>
      <c r="D116" s="7" t="s">
        <v>233</v>
      </c>
      <c r="E116" s="6" t="str">
        <f>"12"</f>
        <v>12</v>
      </c>
      <c r="F116" s="6">
        <v>11</v>
      </c>
      <c r="G116" s="6" t="s">
        <v>14</v>
      </c>
      <c r="H116" s="6" t="s">
        <v>48</v>
      </c>
      <c r="I116" s="6" t="s">
        <v>16</v>
      </c>
      <c r="J116" s="5" t="s">
        <v>464</v>
      </c>
      <c r="K116" s="8" t="s">
        <v>232</v>
      </c>
      <c r="L116" s="6">
        <v>2017</v>
      </c>
      <c r="M116" s="6" t="s">
        <v>100</v>
      </c>
      <c r="N116" s="6"/>
    </row>
    <row r="117" spans="1:14" ht="72">
      <c r="A117" s="6" t="str">
        <f>"2023-02-14"</f>
        <v>2023-02-14</v>
      </c>
      <c r="B117" s="6" t="str">
        <f>"2130"</f>
        <v>2130</v>
      </c>
      <c r="C117" s="7" t="s">
        <v>234</v>
      </c>
      <c r="D117" s="7" t="s">
        <v>444</v>
      </c>
      <c r="E117" s="6" t="str">
        <f>"04"</f>
        <v>04</v>
      </c>
      <c r="F117" s="6">
        <v>3</v>
      </c>
      <c r="G117" s="6" t="s">
        <v>14</v>
      </c>
      <c r="H117" s="6"/>
      <c r="I117" s="6" t="s">
        <v>16</v>
      </c>
      <c r="J117" s="5" t="s">
        <v>465</v>
      </c>
      <c r="K117" s="8" t="s">
        <v>235</v>
      </c>
      <c r="L117" s="6">
        <v>2021</v>
      </c>
      <c r="M117" s="6" t="s">
        <v>100</v>
      </c>
      <c r="N117" s="6" t="s">
        <v>21</v>
      </c>
    </row>
    <row r="118" spans="1:14" ht="72">
      <c r="A118" s="6" t="str">
        <f>"2023-02-14"</f>
        <v>2023-02-14</v>
      </c>
      <c r="B118" s="6" t="str">
        <f>"2200"</f>
        <v>2200</v>
      </c>
      <c r="C118" s="7" t="s">
        <v>236</v>
      </c>
      <c r="D118" s="7" t="s">
        <v>95</v>
      </c>
      <c r="E118" s="6" t="str">
        <f>" "</f>
        <v> </v>
      </c>
      <c r="F118" s="6">
        <v>0</v>
      </c>
      <c r="G118" s="6" t="s">
        <v>91</v>
      </c>
      <c r="H118" s="6" t="s">
        <v>237</v>
      </c>
      <c r="I118" s="6" t="s">
        <v>16</v>
      </c>
      <c r="J118" s="5" t="s">
        <v>462</v>
      </c>
      <c r="K118" s="8" t="s">
        <v>238</v>
      </c>
      <c r="L118" s="6">
        <v>2014</v>
      </c>
      <c r="M118" s="6" t="s">
        <v>100</v>
      </c>
      <c r="N118" s="6" t="s">
        <v>21</v>
      </c>
    </row>
    <row r="119" spans="1:13" ht="57.75">
      <c r="A119" s="2" t="str">
        <f>"2023-02-14"</f>
        <v>2023-02-14</v>
      </c>
      <c r="B119" s="2" t="str">
        <f>"2415"</f>
        <v>2415</v>
      </c>
      <c r="C119" s="1" t="s">
        <v>157</v>
      </c>
      <c r="D119" s="1" t="s">
        <v>240</v>
      </c>
      <c r="E119" s="2" t="str">
        <f>"02"</f>
        <v>02</v>
      </c>
      <c r="F119" s="2">
        <v>1</v>
      </c>
      <c r="G119" s="2" t="s">
        <v>22</v>
      </c>
      <c r="I119" s="2" t="s">
        <v>16</v>
      </c>
      <c r="J119" s="4"/>
      <c r="K119" s="3" t="s">
        <v>239</v>
      </c>
      <c r="L119" s="2">
        <v>2020</v>
      </c>
      <c r="M119" s="2" t="s">
        <v>17</v>
      </c>
    </row>
    <row r="120" spans="1:13" ht="28.5">
      <c r="A120" s="2" t="str">
        <f>"2023-02-14"</f>
        <v>2023-02-14</v>
      </c>
      <c r="B120" s="2" t="str">
        <f>"2435"</f>
        <v>2435</v>
      </c>
      <c r="C120" s="1" t="s">
        <v>157</v>
      </c>
      <c r="D120" s="1" t="s">
        <v>242</v>
      </c>
      <c r="E120" s="2" t="str">
        <f>"02"</f>
        <v>02</v>
      </c>
      <c r="F120" s="2">
        <v>13</v>
      </c>
      <c r="G120" s="2" t="s">
        <v>22</v>
      </c>
      <c r="I120" s="2" t="s">
        <v>16</v>
      </c>
      <c r="J120" s="4"/>
      <c r="K120" s="3" t="s">
        <v>241</v>
      </c>
      <c r="L120" s="2">
        <v>2020</v>
      </c>
      <c r="M120" s="2" t="s">
        <v>17</v>
      </c>
    </row>
    <row r="121" spans="1:13" ht="57.75">
      <c r="A121" s="2" t="str">
        <f>"2023-02-14"</f>
        <v>2023-02-14</v>
      </c>
      <c r="B121" s="2" t="str">
        <f>"2500"</f>
        <v>2500</v>
      </c>
      <c r="C121" s="1" t="s">
        <v>13</v>
      </c>
      <c r="E121" s="2" t="str">
        <f>"03"</f>
        <v>03</v>
      </c>
      <c r="F121" s="2">
        <v>13</v>
      </c>
      <c r="G121" s="2" t="s">
        <v>14</v>
      </c>
      <c r="I121" s="2" t="s">
        <v>16</v>
      </c>
      <c r="J121" s="4"/>
      <c r="K121" s="3" t="s">
        <v>15</v>
      </c>
      <c r="L121" s="2">
        <v>2012</v>
      </c>
      <c r="M121" s="2" t="s">
        <v>17</v>
      </c>
    </row>
    <row r="122" spans="1:13" ht="57.75">
      <c r="A122" s="2" t="str">
        <f>"2023-02-14"</f>
        <v>2023-02-14</v>
      </c>
      <c r="B122" s="2" t="str">
        <f>"2600"</f>
        <v>2600</v>
      </c>
      <c r="C122" s="1" t="s">
        <v>13</v>
      </c>
      <c r="E122" s="2" t="str">
        <f>"03"</f>
        <v>03</v>
      </c>
      <c r="F122" s="2">
        <v>13</v>
      </c>
      <c r="G122" s="2" t="s">
        <v>14</v>
      </c>
      <c r="I122" s="2" t="s">
        <v>16</v>
      </c>
      <c r="J122" s="4"/>
      <c r="K122" s="3" t="s">
        <v>15</v>
      </c>
      <c r="L122" s="2">
        <v>2012</v>
      </c>
      <c r="M122" s="2" t="s">
        <v>17</v>
      </c>
    </row>
    <row r="123" spans="1:13" ht="57.75">
      <c r="A123" s="2" t="str">
        <f>"2023-02-14"</f>
        <v>2023-02-14</v>
      </c>
      <c r="B123" s="2" t="str">
        <f>"2700"</f>
        <v>2700</v>
      </c>
      <c r="C123" s="1" t="s">
        <v>13</v>
      </c>
      <c r="E123" s="2" t="str">
        <f>"03"</f>
        <v>03</v>
      </c>
      <c r="F123" s="2">
        <v>13</v>
      </c>
      <c r="G123" s="2" t="s">
        <v>14</v>
      </c>
      <c r="I123" s="2" t="s">
        <v>16</v>
      </c>
      <c r="J123" s="4"/>
      <c r="K123" s="3" t="s">
        <v>15</v>
      </c>
      <c r="L123" s="2">
        <v>2012</v>
      </c>
      <c r="M123" s="2" t="s">
        <v>17</v>
      </c>
    </row>
    <row r="124" spans="1:13" ht="57.75">
      <c r="A124" s="2" t="str">
        <f>"2023-02-14"</f>
        <v>2023-02-14</v>
      </c>
      <c r="B124" s="2" t="str">
        <f>"2800"</f>
        <v>2800</v>
      </c>
      <c r="C124" s="1" t="s">
        <v>13</v>
      </c>
      <c r="E124" s="2" t="str">
        <f>"03"</f>
        <v>03</v>
      </c>
      <c r="F124" s="2">
        <v>13</v>
      </c>
      <c r="G124" s="2" t="s">
        <v>14</v>
      </c>
      <c r="I124" s="2" t="s">
        <v>16</v>
      </c>
      <c r="J124" s="4"/>
      <c r="K124" s="3" t="s">
        <v>15</v>
      </c>
      <c r="L124" s="2">
        <v>2012</v>
      </c>
      <c r="M124" s="2" t="s">
        <v>17</v>
      </c>
    </row>
    <row r="125" spans="1:13" ht="57.75">
      <c r="A125" s="2" t="str">
        <f>"2023-02-15"</f>
        <v>2023-02-15</v>
      </c>
      <c r="B125" s="2" t="str">
        <f>"0500"</f>
        <v>0500</v>
      </c>
      <c r="C125" s="1" t="s">
        <v>13</v>
      </c>
      <c r="E125" s="2" t="str">
        <f>"03"</f>
        <v>03</v>
      </c>
      <c r="F125" s="2">
        <v>13</v>
      </c>
      <c r="G125" s="2" t="s">
        <v>14</v>
      </c>
      <c r="I125" s="2" t="s">
        <v>16</v>
      </c>
      <c r="J125" s="4"/>
      <c r="K125" s="3" t="s">
        <v>15</v>
      </c>
      <c r="L125" s="2">
        <v>2012</v>
      </c>
      <c r="M125" s="2" t="s">
        <v>17</v>
      </c>
    </row>
    <row r="126" spans="1:13" ht="28.5">
      <c r="A126" s="2" t="str">
        <f>"2023-02-15"</f>
        <v>2023-02-15</v>
      </c>
      <c r="B126" s="2" t="str">
        <f>"0600"</f>
        <v>0600</v>
      </c>
      <c r="C126" s="1" t="s">
        <v>18</v>
      </c>
      <c r="D126" s="1" t="s">
        <v>243</v>
      </c>
      <c r="E126" s="2" t="str">
        <f>"02"</f>
        <v>02</v>
      </c>
      <c r="F126" s="2">
        <v>2</v>
      </c>
      <c r="G126" s="2" t="s">
        <v>22</v>
      </c>
      <c r="I126" s="2" t="s">
        <v>16</v>
      </c>
      <c r="J126" s="4"/>
      <c r="K126" s="3" t="s">
        <v>19</v>
      </c>
      <c r="L126" s="2">
        <v>2019</v>
      </c>
      <c r="M126" s="2" t="s">
        <v>17</v>
      </c>
    </row>
    <row r="127" spans="1:13" ht="28.5">
      <c r="A127" s="2" t="str">
        <f>"2023-02-15"</f>
        <v>2023-02-15</v>
      </c>
      <c r="B127" s="2" t="str">
        <f>"0625"</f>
        <v>0625</v>
      </c>
      <c r="C127" s="1" t="s">
        <v>18</v>
      </c>
      <c r="D127" s="1" t="s">
        <v>244</v>
      </c>
      <c r="E127" s="2" t="str">
        <f>"02"</f>
        <v>02</v>
      </c>
      <c r="F127" s="2">
        <v>3</v>
      </c>
      <c r="G127" s="2" t="s">
        <v>22</v>
      </c>
      <c r="I127" s="2" t="s">
        <v>16</v>
      </c>
      <c r="J127" s="4"/>
      <c r="K127" s="3" t="s">
        <v>19</v>
      </c>
      <c r="L127" s="2">
        <v>2019</v>
      </c>
      <c r="M127" s="2" t="s">
        <v>17</v>
      </c>
    </row>
    <row r="128" spans="1:13" ht="57.75">
      <c r="A128" s="2" t="str">
        <f>"2023-02-15"</f>
        <v>2023-02-15</v>
      </c>
      <c r="B128" s="2" t="str">
        <f>"0650"</f>
        <v>0650</v>
      </c>
      <c r="C128" s="1" t="s">
        <v>24</v>
      </c>
      <c r="D128" s="1" t="s">
        <v>246</v>
      </c>
      <c r="E128" s="2" t="str">
        <f>"02"</f>
        <v>02</v>
      </c>
      <c r="F128" s="2">
        <v>8</v>
      </c>
      <c r="G128" s="2" t="s">
        <v>22</v>
      </c>
      <c r="I128" s="2" t="s">
        <v>16</v>
      </c>
      <c r="J128" s="4"/>
      <c r="K128" s="3" t="s">
        <v>245</v>
      </c>
      <c r="L128" s="2">
        <v>2018</v>
      </c>
      <c r="M128" s="2" t="s">
        <v>27</v>
      </c>
    </row>
    <row r="129" spans="1:13" ht="72">
      <c r="A129" s="2" t="str">
        <f>"2023-02-15"</f>
        <v>2023-02-15</v>
      </c>
      <c r="B129" s="2" t="str">
        <f>"0715"</f>
        <v>0715</v>
      </c>
      <c r="C129" s="1" t="s">
        <v>28</v>
      </c>
      <c r="D129" s="1" t="s">
        <v>248</v>
      </c>
      <c r="E129" s="2" t="str">
        <f>"02"</f>
        <v>02</v>
      </c>
      <c r="F129" s="2">
        <v>1</v>
      </c>
      <c r="G129" s="2" t="s">
        <v>22</v>
      </c>
      <c r="I129" s="2" t="s">
        <v>16</v>
      </c>
      <c r="J129" s="4"/>
      <c r="K129" s="3" t="s">
        <v>247</v>
      </c>
      <c r="L129" s="2">
        <v>2018</v>
      </c>
      <c r="M129" s="2" t="s">
        <v>17</v>
      </c>
    </row>
    <row r="130" spans="1:13" ht="28.5">
      <c r="A130" s="2" t="str">
        <f>"2023-02-15"</f>
        <v>2023-02-15</v>
      </c>
      <c r="B130" s="2" t="str">
        <f>"0730"</f>
        <v>0730</v>
      </c>
      <c r="C130" s="1" t="s">
        <v>31</v>
      </c>
      <c r="E130" s="2" t="str">
        <f>"02"</f>
        <v>02</v>
      </c>
      <c r="F130" s="2">
        <v>5</v>
      </c>
      <c r="G130" s="2" t="s">
        <v>22</v>
      </c>
      <c r="I130" s="2" t="s">
        <v>16</v>
      </c>
      <c r="J130" s="4"/>
      <c r="K130" s="3" t="s">
        <v>32</v>
      </c>
      <c r="L130" s="2">
        <v>2011</v>
      </c>
      <c r="M130" s="2" t="s">
        <v>17</v>
      </c>
    </row>
    <row r="131" spans="1:13" ht="72">
      <c r="A131" s="2" t="str">
        <f>"2023-02-15"</f>
        <v>2023-02-15</v>
      </c>
      <c r="B131" s="2" t="str">
        <f>"0755"</f>
        <v>0755</v>
      </c>
      <c r="C131" s="1" t="s">
        <v>33</v>
      </c>
      <c r="D131" s="1" t="s">
        <v>250</v>
      </c>
      <c r="E131" s="2" t="str">
        <f>"02"</f>
        <v>02</v>
      </c>
      <c r="F131" s="2">
        <v>15</v>
      </c>
      <c r="G131" s="2" t="s">
        <v>14</v>
      </c>
      <c r="H131" s="2" t="s">
        <v>102</v>
      </c>
      <c r="I131" s="2" t="s">
        <v>16</v>
      </c>
      <c r="J131" s="4"/>
      <c r="K131" s="3" t="s">
        <v>249</v>
      </c>
      <c r="L131" s="2">
        <v>2020</v>
      </c>
      <c r="M131" s="2" t="s">
        <v>27</v>
      </c>
    </row>
    <row r="132" spans="1:13" ht="43.5">
      <c r="A132" s="2" t="str">
        <f>"2023-02-15"</f>
        <v>2023-02-15</v>
      </c>
      <c r="B132" s="2" t="str">
        <f>"0805"</f>
        <v>0805</v>
      </c>
      <c r="C132" s="1" t="s">
        <v>36</v>
      </c>
      <c r="D132" s="1" t="s">
        <v>252</v>
      </c>
      <c r="E132" s="2" t="str">
        <f>"01"</f>
        <v>01</v>
      </c>
      <c r="F132" s="2">
        <v>35</v>
      </c>
      <c r="G132" s="2" t="s">
        <v>22</v>
      </c>
      <c r="I132" s="2" t="s">
        <v>16</v>
      </c>
      <c r="J132" s="4"/>
      <c r="K132" s="3" t="s">
        <v>251</v>
      </c>
      <c r="L132" s="2">
        <v>2020</v>
      </c>
      <c r="M132" s="2" t="s">
        <v>27</v>
      </c>
    </row>
    <row r="133" spans="1:13" ht="57.75">
      <c r="A133" s="2" t="str">
        <f>"2023-02-15"</f>
        <v>2023-02-15</v>
      </c>
      <c r="B133" s="2" t="str">
        <f>"0815"</f>
        <v>0815</v>
      </c>
      <c r="C133" s="1" t="s">
        <v>39</v>
      </c>
      <c r="D133" s="1" t="s">
        <v>254</v>
      </c>
      <c r="E133" s="2" t="str">
        <f>"01"</f>
        <v>01</v>
      </c>
      <c r="F133" s="2">
        <v>9</v>
      </c>
      <c r="G133" s="2" t="s">
        <v>22</v>
      </c>
      <c r="I133" s="2" t="s">
        <v>16</v>
      </c>
      <c r="J133" s="4"/>
      <c r="K133" s="3" t="s">
        <v>253</v>
      </c>
      <c r="L133" s="2">
        <v>2020</v>
      </c>
      <c r="M133" s="2" t="s">
        <v>42</v>
      </c>
    </row>
    <row r="134" spans="1:14" ht="72">
      <c r="A134" s="2" t="str">
        <f>"2023-02-15"</f>
        <v>2023-02-15</v>
      </c>
      <c r="B134" s="2" t="str">
        <f>"0820"</f>
        <v>0820</v>
      </c>
      <c r="C134" s="1" t="s">
        <v>43</v>
      </c>
      <c r="D134" s="1" t="s">
        <v>256</v>
      </c>
      <c r="E134" s="2" t="str">
        <f>"02"</f>
        <v>02</v>
      </c>
      <c r="F134" s="2">
        <v>16</v>
      </c>
      <c r="G134" s="2" t="s">
        <v>14</v>
      </c>
      <c r="I134" s="2" t="s">
        <v>16</v>
      </c>
      <c r="J134" s="4"/>
      <c r="K134" s="3" t="s">
        <v>255</v>
      </c>
      <c r="L134" s="2">
        <v>1987</v>
      </c>
      <c r="M134" s="2" t="s">
        <v>46</v>
      </c>
      <c r="N134" s="2" t="s">
        <v>21</v>
      </c>
    </row>
    <row r="135" spans="1:13" ht="72">
      <c r="A135" s="2" t="str">
        <f>"2023-02-15"</f>
        <v>2023-02-15</v>
      </c>
      <c r="B135" s="2" t="str">
        <f>"0845"</f>
        <v>0845</v>
      </c>
      <c r="C135" s="1" t="s">
        <v>47</v>
      </c>
      <c r="D135" s="1" t="s">
        <v>258</v>
      </c>
      <c r="E135" s="2" t="str">
        <f>"02"</f>
        <v>02</v>
      </c>
      <c r="F135" s="2">
        <v>11</v>
      </c>
      <c r="G135" s="2" t="s">
        <v>14</v>
      </c>
      <c r="I135" s="2" t="s">
        <v>16</v>
      </c>
      <c r="J135" s="4"/>
      <c r="K135" s="3" t="s">
        <v>257</v>
      </c>
      <c r="L135" s="2">
        <v>2014</v>
      </c>
      <c r="M135" s="2" t="s">
        <v>17</v>
      </c>
    </row>
    <row r="136" spans="1:13" ht="57.75">
      <c r="A136" s="2" t="str">
        <f>"2023-02-15"</f>
        <v>2023-02-15</v>
      </c>
      <c r="B136" s="2" t="str">
        <f>"0910"</f>
        <v>0910</v>
      </c>
      <c r="C136" s="1" t="s">
        <v>47</v>
      </c>
      <c r="D136" s="1" t="s">
        <v>260</v>
      </c>
      <c r="E136" s="2" t="str">
        <f>"02"</f>
        <v>02</v>
      </c>
      <c r="F136" s="2">
        <v>10</v>
      </c>
      <c r="G136" s="2" t="s">
        <v>14</v>
      </c>
      <c r="I136" s="2" t="s">
        <v>16</v>
      </c>
      <c r="J136" s="4"/>
      <c r="K136" s="3" t="s">
        <v>259</v>
      </c>
      <c r="L136" s="2">
        <v>2014</v>
      </c>
      <c r="M136" s="2" t="s">
        <v>17</v>
      </c>
    </row>
    <row r="137" spans="1:13" ht="43.5">
      <c r="A137" s="2" t="str">
        <f>"2023-02-15"</f>
        <v>2023-02-15</v>
      </c>
      <c r="B137" s="2" t="str">
        <f>"0935"</f>
        <v>0935</v>
      </c>
      <c r="C137" s="1" t="s">
        <v>53</v>
      </c>
      <c r="D137" s="1" t="s">
        <v>445</v>
      </c>
      <c r="E137" s="2" t="str">
        <f>"03"</f>
        <v>03</v>
      </c>
      <c r="F137" s="2">
        <v>10</v>
      </c>
      <c r="G137" s="2" t="s">
        <v>22</v>
      </c>
      <c r="I137" s="2" t="s">
        <v>16</v>
      </c>
      <c r="J137" s="4"/>
      <c r="K137" s="3" t="s">
        <v>261</v>
      </c>
      <c r="L137" s="2">
        <v>2019</v>
      </c>
      <c r="M137" s="2" t="s">
        <v>27</v>
      </c>
    </row>
    <row r="138" spans="1:14" ht="72">
      <c r="A138" s="2" t="str">
        <f>"2023-02-15"</f>
        <v>2023-02-15</v>
      </c>
      <c r="B138" s="2" t="str">
        <f>"1000"</f>
        <v>1000</v>
      </c>
      <c r="C138" s="1" t="s">
        <v>162</v>
      </c>
      <c r="D138" s="1" t="s">
        <v>220</v>
      </c>
      <c r="E138" s="2" t="str">
        <f>"02"</f>
        <v>02</v>
      </c>
      <c r="F138" s="2">
        <v>3</v>
      </c>
      <c r="G138" s="2" t="s">
        <v>22</v>
      </c>
      <c r="I138" s="2" t="s">
        <v>16</v>
      </c>
      <c r="J138" s="4"/>
      <c r="K138" s="3" t="s">
        <v>219</v>
      </c>
      <c r="L138" s="2">
        <v>2015</v>
      </c>
      <c r="M138" s="2" t="s">
        <v>27</v>
      </c>
      <c r="N138" s="2" t="s">
        <v>21</v>
      </c>
    </row>
    <row r="139" spans="1:13" ht="28.5">
      <c r="A139" s="2" t="str">
        <f>"2023-02-15"</f>
        <v>2023-02-15</v>
      </c>
      <c r="B139" s="2" t="str">
        <f>"1050"</f>
        <v>1050</v>
      </c>
      <c r="C139" s="1" t="s">
        <v>192</v>
      </c>
      <c r="D139" s="1" t="s">
        <v>262</v>
      </c>
      <c r="E139" s="2" t="str">
        <f>"01"</f>
        <v>01</v>
      </c>
      <c r="F139" s="2">
        <v>9</v>
      </c>
      <c r="J139" s="4"/>
      <c r="K139" s="3" t="s">
        <v>474</v>
      </c>
      <c r="L139" s="2">
        <v>2022</v>
      </c>
      <c r="M139" s="2" t="s">
        <v>17</v>
      </c>
    </row>
    <row r="140" spans="1:13" ht="57.75">
      <c r="A140" s="2" t="str">
        <f>"2023-02-15"</f>
        <v>2023-02-15</v>
      </c>
      <c r="B140" s="2" t="str">
        <f>"1100"</f>
        <v>1100</v>
      </c>
      <c r="C140" s="1" t="s">
        <v>221</v>
      </c>
      <c r="D140" s="1" t="s">
        <v>223</v>
      </c>
      <c r="E140" s="2" t="str">
        <f>"01"</f>
        <v>01</v>
      </c>
      <c r="F140" s="2">
        <v>6</v>
      </c>
      <c r="G140" s="2" t="s">
        <v>14</v>
      </c>
      <c r="I140" s="2" t="s">
        <v>16</v>
      </c>
      <c r="J140" s="4"/>
      <c r="K140" s="3" t="s">
        <v>222</v>
      </c>
      <c r="L140" s="2">
        <v>2022</v>
      </c>
      <c r="M140" s="2" t="s">
        <v>100</v>
      </c>
    </row>
    <row r="141" spans="1:14" ht="72">
      <c r="A141" s="2" t="str">
        <f>"2023-02-15"</f>
        <v>2023-02-15</v>
      </c>
      <c r="B141" s="2" t="str">
        <f>"1130"</f>
        <v>1130</v>
      </c>
      <c r="C141" s="1" t="s">
        <v>224</v>
      </c>
      <c r="D141" s="1" t="s">
        <v>227</v>
      </c>
      <c r="E141" s="2" t="str">
        <f>"01"</f>
        <v>01</v>
      </c>
      <c r="F141" s="2">
        <v>3</v>
      </c>
      <c r="G141" s="2" t="s">
        <v>14</v>
      </c>
      <c r="H141" s="2" t="s">
        <v>225</v>
      </c>
      <c r="I141" s="2" t="s">
        <v>16</v>
      </c>
      <c r="J141" s="4"/>
      <c r="K141" s="3" t="s">
        <v>226</v>
      </c>
      <c r="L141" s="2">
        <v>2020</v>
      </c>
      <c r="M141" s="2" t="s">
        <v>27</v>
      </c>
      <c r="N141" s="2" t="s">
        <v>21</v>
      </c>
    </row>
    <row r="142" spans="1:13" ht="72">
      <c r="A142" s="2" t="str">
        <f>"2023-02-15"</f>
        <v>2023-02-15</v>
      </c>
      <c r="B142" s="2" t="str">
        <f>"1200"</f>
        <v>1200</v>
      </c>
      <c r="C142" s="1" t="s">
        <v>228</v>
      </c>
      <c r="D142" s="1" t="s">
        <v>230</v>
      </c>
      <c r="E142" s="2" t="str">
        <f>"01"</f>
        <v>01</v>
      </c>
      <c r="F142" s="2">
        <v>10</v>
      </c>
      <c r="G142" s="2" t="s">
        <v>14</v>
      </c>
      <c r="I142" s="2" t="s">
        <v>16</v>
      </c>
      <c r="J142" s="4"/>
      <c r="K142" s="3" t="s">
        <v>229</v>
      </c>
      <c r="L142" s="2">
        <v>2021</v>
      </c>
      <c r="M142" s="2" t="s">
        <v>27</v>
      </c>
    </row>
    <row r="143" spans="1:13" ht="57.75">
      <c r="A143" s="2" t="str">
        <f>"2023-02-15"</f>
        <v>2023-02-15</v>
      </c>
      <c r="B143" s="2" t="str">
        <f>"1230"</f>
        <v>1230</v>
      </c>
      <c r="C143" s="1" t="s">
        <v>231</v>
      </c>
      <c r="D143" s="1" t="s">
        <v>233</v>
      </c>
      <c r="E143" s="2" t="str">
        <f>"12"</f>
        <v>12</v>
      </c>
      <c r="F143" s="2">
        <v>11</v>
      </c>
      <c r="G143" s="2" t="s">
        <v>14</v>
      </c>
      <c r="H143" s="2" t="s">
        <v>48</v>
      </c>
      <c r="I143" s="2" t="s">
        <v>16</v>
      </c>
      <c r="J143" s="4"/>
      <c r="K143" s="3" t="s">
        <v>232</v>
      </c>
      <c r="L143" s="2">
        <v>2017</v>
      </c>
      <c r="M143" s="2" t="s">
        <v>100</v>
      </c>
    </row>
    <row r="144" spans="1:14" ht="57.75">
      <c r="A144" s="2" t="str">
        <f>"2023-02-15"</f>
        <v>2023-02-15</v>
      </c>
      <c r="B144" s="2" t="str">
        <f>"1300"</f>
        <v>1300</v>
      </c>
      <c r="C144" s="1" t="s">
        <v>263</v>
      </c>
      <c r="E144" s="2" t="str">
        <f>" "</f>
        <v> </v>
      </c>
      <c r="F144" s="2">
        <v>0</v>
      </c>
      <c r="G144" s="2" t="s">
        <v>14</v>
      </c>
      <c r="H144" s="2" t="s">
        <v>102</v>
      </c>
      <c r="I144" s="2" t="s">
        <v>16</v>
      </c>
      <c r="J144" s="4"/>
      <c r="K144" s="3" t="s">
        <v>264</v>
      </c>
      <c r="L144" s="2">
        <v>2020</v>
      </c>
      <c r="M144" s="2" t="s">
        <v>17</v>
      </c>
      <c r="N144" s="2" t="s">
        <v>21</v>
      </c>
    </row>
    <row r="145" spans="1:13" ht="57.75">
      <c r="A145" s="2" t="str">
        <f>"2023-02-15"</f>
        <v>2023-02-15</v>
      </c>
      <c r="B145" s="2" t="str">
        <f>"1400"</f>
        <v>1400</v>
      </c>
      <c r="C145" s="1" t="s">
        <v>129</v>
      </c>
      <c r="E145" s="2" t="str">
        <f>"04"</f>
        <v>04</v>
      </c>
      <c r="F145" s="2">
        <v>102</v>
      </c>
      <c r="G145" s="2" t="s">
        <v>14</v>
      </c>
      <c r="H145" s="2" t="s">
        <v>102</v>
      </c>
      <c r="I145" s="2" t="s">
        <v>16</v>
      </c>
      <c r="J145" s="4"/>
      <c r="K145" s="3" t="s">
        <v>265</v>
      </c>
      <c r="L145" s="2">
        <v>2022</v>
      </c>
      <c r="M145" s="2" t="s">
        <v>100</v>
      </c>
    </row>
    <row r="146" spans="1:13" ht="57.75">
      <c r="A146" s="2" t="str">
        <f>"2023-02-15"</f>
        <v>2023-02-15</v>
      </c>
      <c r="B146" s="2" t="str">
        <f>"1430"</f>
        <v>1430</v>
      </c>
      <c r="C146" s="1" t="s">
        <v>132</v>
      </c>
      <c r="D146" s="1" t="s">
        <v>267</v>
      </c>
      <c r="E146" s="2" t="str">
        <f>"02"</f>
        <v>02</v>
      </c>
      <c r="F146" s="2">
        <v>73</v>
      </c>
      <c r="G146" s="2" t="s">
        <v>22</v>
      </c>
      <c r="I146" s="2" t="s">
        <v>16</v>
      </c>
      <c r="J146" s="4"/>
      <c r="K146" s="3" t="s">
        <v>266</v>
      </c>
      <c r="L146" s="2">
        <v>0</v>
      </c>
      <c r="M146" s="2" t="s">
        <v>17</v>
      </c>
    </row>
    <row r="147" spans="1:13" ht="57.75">
      <c r="A147" s="2" t="str">
        <f>"2023-02-15"</f>
        <v>2023-02-15</v>
      </c>
      <c r="B147" s="2" t="str">
        <f>"1500"</f>
        <v>1500</v>
      </c>
      <c r="C147" s="1" t="s">
        <v>47</v>
      </c>
      <c r="D147" s="1" t="s">
        <v>50</v>
      </c>
      <c r="E147" s="2" t="str">
        <f>"02"</f>
        <v>02</v>
      </c>
      <c r="F147" s="2">
        <v>5</v>
      </c>
      <c r="G147" s="2" t="s">
        <v>14</v>
      </c>
      <c r="H147" s="2" t="s">
        <v>48</v>
      </c>
      <c r="I147" s="2" t="s">
        <v>16</v>
      </c>
      <c r="J147" s="4"/>
      <c r="K147" s="3" t="s">
        <v>49</v>
      </c>
      <c r="L147" s="2">
        <v>2014</v>
      </c>
      <c r="M147" s="2" t="s">
        <v>17</v>
      </c>
    </row>
    <row r="148" spans="1:13" ht="72">
      <c r="A148" s="2" t="str">
        <f>"2023-02-15"</f>
        <v>2023-02-15</v>
      </c>
      <c r="B148" s="2" t="str">
        <f>"1525"</f>
        <v>1525</v>
      </c>
      <c r="C148" s="1" t="s">
        <v>268</v>
      </c>
      <c r="D148" s="1" t="s">
        <v>270</v>
      </c>
      <c r="E148" s="2" t="str">
        <f>"01"</f>
        <v>01</v>
      </c>
      <c r="F148" s="2">
        <v>2</v>
      </c>
      <c r="G148" s="2" t="s">
        <v>22</v>
      </c>
      <c r="I148" s="2" t="s">
        <v>16</v>
      </c>
      <c r="J148" s="4"/>
      <c r="K148" s="3" t="s">
        <v>269</v>
      </c>
      <c r="L148" s="2">
        <v>0</v>
      </c>
      <c r="M148" s="2" t="s">
        <v>95</v>
      </c>
    </row>
    <row r="149" spans="1:13" ht="72">
      <c r="A149" s="2" t="str">
        <f>"2023-02-15"</f>
        <v>2023-02-15</v>
      </c>
      <c r="B149" s="2" t="str">
        <f>"1540"</f>
        <v>1540</v>
      </c>
      <c r="C149" s="1" t="s">
        <v>36</v>
      </c>
      <c r="D149" s="1" t="s">
        <v>272</v>
      </c>
      <c r="E149" s="2" t="str">
        <f>"01"</f>
        <v>01</v>
      </c>
      <c r="F149" s="2">
        <v>19</v>
      </c>
      <c r="G149" s="2" t="s">
        <v>22</v>
      </c>
      <c r="I149" s="2" t="s">
        <v>16</v>
      </c>
      <c r="J149" s="4"/>
      <c r="K149" s="3" t="s">
        <v>271</v>
      </c>
      <c r="L149" s="2">
        <v>2020</v>
      </c>
      <c r="M149" s="2" t="s">
        <v>27</v>
      </c>
    </row>
    <row r="150" spans="1:13" ht="57.75">
      <c r="A150" s="2" t="str">
        <f>"2023-02-15"</f>
        <v>2023-02-15</v>
      </c>
      <c r="B150" s="2" t="str">
        <f>"1555"</f>
        <v>1555</v>
      </c>
      <c r="C150" s="1" t="s">
        <v>141</v>
      </c>
      <c r="D150" s="1" t="s">
        <v>274</v>
      </c>
      <c r="E150" s="2" t="str">
        <f>"01"</f>
        <v>01</v>
      </c>
      <c r="F150" s="2">
        <v>2</v>
      </c>
      <c r="G150" s="2" t="s">
        <v>22</v>
      </c>
      <c r="I150" s="2" t="s">
        <v>16</v>
      </c>
      <c r="J150" s="4"/>
      <c r="K150" s="3" t="s">
        <v>273</v>
      </c>
      <c r="L150" s="2">
        <v>2021</v>
      </c>
      <c r="M150" s="2" t="s">
        <v>144</v>
      </c>
    </row>
    <row r="151" spans="1:14" ht="28.5">
      <c r="A151" s="2" t="str">
        <f>"2023-02-15"</f>
        <v>2023-02-15</v>
      </c>
      <c r="B151" s="2" t="str">
        <f>"1600"</f>
        <v>1600</v>
      </c>
      <c r="C151" s="1" t="s">
        <v>145</v>
      </c>
      <c r="D151" s="1" t="s">
        <v>446</v>
      </c>
      <c r="E151" s="2" t="str">
        <f>"01"</f>
        <v>01</v>
      </c>
      <c r="F151" s="2">
        <v>13</v>
      </c>
      <c r="G151" s="2" t="s">
        <v>14</v>
      </c>
      <c r="H151" s="2" t="s">
        <v>102</v>
      </c>
      <c r="I151" s="2" t="s">
        <v>16</v>
      </c>
      <c r="J151" s="4"/>
      <c r="K151" s="3" t="s">
        <v>275</v>
      </c>
      <c r="L151" s="2">
        <v>2017</v>
      </c>
      <c r="M151" s="2" t="s">
        <v>17</v>
      </c>
      <c r="N151" s="2" t="s">
        <v>21</v>
      </c>
    </row>
    <row r="152" spans="1:14" ht="72">
      <c r="A152" s="2" t="str">
        <f>"2023-02-15"</f>
        <v>2023-02-15</v>
      </c>
      <c r="B152" s="2" t="str">
        <f>"1630"</f>
        <v>1630</v>
      </c>
      <c r="C152" s="1" t="s">
        <v>43</v>
      </c>
      <c r="D152" s="1" t="s">
        <v>277</v>
      </c>
      <c r="E152" s="2" t="str">
        <f>"02"</f>
        <v>02</v>
      </c>
      <c r="F152" s="2">
        <v>23</v>
      </c>
      <c r="G152" s="2" t="s">
        <v>14</v>
      </c>
      <c r="I152" s="2" t="s">
        <v>16</v>
      </c>
      <c r="J152" s="4"/>
      <c r="K152" s="3" t="s">
        <v>276</v>
      </c>
      <c r="L152" s="2">
        <v>1987</v>
      </c>
      <c r="M152" s="2" t="s">
        <v>46</v>
      </c>
      <c r="N152" s="2" t="s">
        <v>21</v>
      </c>
    </row>
    <row r="153" spans="1:13" ht="72">
      <c r="A153" s="2" t="str">
        <f>"2023-02-15"</f>
        <v>2023-02-15</v>
      </c>
      <c r="B153" s="2" t="str">
        <f>"1700"</f>
        <v>1700</v>
      </c>
      <c r="C153" s="1" t="s">
        <v>150</v>
      </c>
      <c r="D153" s="1" t="s">
        <v>279</v>
      </c>
      <c r="E153" s="2" t="str">
        <f>"2019"</f>
        <v>2019</v>
      </c>
      <c r="F153" s="2">
        <v>12</v>
      </c>
      <c r="G153" s="2" t="s">
        <v>22</v>
      </c>
      <c r="I153" s="2" t="s">
        <v>16</v>
      </c>
      <c r="J153" s="4"/>
      <c r="K153" s="3" t="s">
        <v>278</v>
      </c>
      <c r="L153" s="2">
        <v>2019</v>
      </c>
      <c r="M153" s="2" t="s">
        <v>17</v>
      </c>
    </row>
    <row r="154" spans="1:13" ht="72">
      <c r="A154" s="2" t="str">
        <f>"2023-02-15"</f>
        <v>2023-02-15</v>
      </c>
      <c r="B154" s="2" t="str">
        <f>"1715"</f>
        <v>1715</v>
      </c>
      <c r="C154" s="1" t="s">
        <v>280</v>
      </c>
      <c r="D154" s="1" t="s">
        <v>283</v>
      </c>
      <c r="E154" s="2" t="str">
        <f>"2019"</f>
        <v>2019</v>
      </c>
      <c r="F154" s="2">
        <v>13</v>
      </c>
      <c r="G154" s="2" t="s">
        <v>14</v>
      </c>
      <c r="H154" s="2" t="s">
        <v>281</v>
      </c>
      <c r="I154" s="2" t="s">
        <v>16</v>
      </c>
      <c r="J154" s="4"/>
      <c r="K154" s="3" t="s">
        <v>282</v>
      </c>
      <c r="L154" s="2">
        <v>2019</v>
      </c>
      <c r="M154" s="2" t="s">
        <v>17</v>
      </c>
    </row>
    <row r="155" spans="1:13" ht="57.75">
      <c r="A155" s="2" t="str">
        <f>"2023-02-15"</f>
        <v>2023-02-15</v>
      </c>
      <c r="B155" s="2" t="str">
        <f>"1730"</f>
        <v>1730</v>
      </c>
      <c r="C155" s="1" t="s">
        <v>284</v>
      </c>
      <c r="D155" s="1" t="s">
        <v>286</v>
      </c>
      <c r="E155" s="2" t="str">
        <f>"2022"</f>
        <v>2022</v>
      </c>
      <c r="F155" s="2">
        <v>12</v>
      </c>
      <c r="G155" s="2" t="s">
        <v>57</v>
      </c>
      <c r="I155" s="2" t="s">
        <v>16</v>
      </c>
      <c r="J155" s="4"/>
      <c r="K155" s="3" t="s">
        <v>285</v>
      </c>
      <c r="L155" s="2">
        <v>2022</v>
      </c>
      <c r="M155" s="2" t="s">
        <v>17</v>
      </c>
    </row>
    <row r="156" spans="1:13" ht="57.75">
      <c r="A156" s="2" t="str">
        <f>"2023-02-15"</f>
        <v>2023-02-15</v>
      </c>
      <c r="B156" s="2" t="str">
        <f>"1800"</f>
        <v>1800</v>
      </c>
      <c r="C156" s="1" t="s">
        <v>157</v>
      </c>
      <c r="D156" s="1" t="s">
        <v>287</v>
      </c>
      <c r="E156" s="2" t="str">
        <f>"2022"</f>
        <v>2022</v>
      </c>
      <c r="F156" s="2">
        <v>9</v>
      </c>
      <c r="G156" s="2" t="s">
        <v>22</v>
      </c>
      <c r="I156" s="2" t="s">
        <v>16</v>
      </c>
      <c r="J156" s="4"/>
      <c r="K156" s="3" t="s">
        <v>217</v>
      </c>
      <c r="L156" s="2">
        <v>2022</v>
      </c>
      <c r="M156" s="2" t="s">
        <v>17</v>
      </c>
    </row>
    <row r="157" spans="1:13" ht="57.75">
      <c r="A157" s="2" t="str">
        <f>"2023-02-15"</f>
        <v>2023-02-15</v>
      </c>
      <c r="B157" s="2" t="str">
        <f>"1830"</f>
        <v>1830</v>
      </c>
      <c r="C157" s="1" t="s">
        <v>85</v>
      </c>
      <c r="E157" s="2" t="str">
        <f>"2023"</f>
        <v>2023</v>
      </c>
      <c r="F157" s="2">
        <v>27</v>
      </c>
      <c r="G157" s="2" t="s">
        <v>57</v>
      </c>
      <c r="J157" s="4"/>
      <c r="K157" s="3" t="s">
        <v>86</v>
      </c>
      <c r="L157" s="2">
        <v>2023</v>
      </c>
      <c r="M157" s="2" t="s">
        <v>17</v>
      </c>
    </row>
    <row r="158" spans="1:13" ht="87">
      <c r="A158" s="2" t="str">
        <f>"2023-02-15"</f>
        <v>2023-02-15</v>
      </c>
      <c r="B158" s="2" t="str">
        <f>"1840"</f>
        <v>1840</v>
      </c>
      <c r="C158" s="1" t="s">
        <v>288</v>
      </c>
      <c r="E158" s="2" t="str">
        <f>" "</f>
        <v> </v>
      </c>
      <c r="F158" s="2">
        <v>0</v>
      </c>
      <c r="G158" s="2" t="s">
        <v>22</v>
      </c>
      <c r="I158" s="2" t="s">
        <v>16</v>
      </c>
      <c r="J158" s="4"/>
      <c r="K158" s="3" t="s">
        <v>289</v>
      </c>
      <c r="L158" s="2">
        <v>2021</v>
      </c>
      <c r="M158" s="2" t="s">
        <v>17</v>
      </c>
    </row>
    <row r="159" spans="1:14" ht="72">
      <c r="A159" s="6" t="str">
        <f>"2023-02-15"</f>
        <v>2023-02-15</v>
      </c>
      <c r="B159" s="6" t="str">
        <f>"1845"</f>
        <v>1845</v>
      </c>
      <c r="C159" s="7" t="s">
        <v>162</v>
      </c>
      <c r="D159" s="7" t="s">
        <v>291</v>
      </c>
      <c r="E159" s="6" t="str">
        <f>"02"</f>
        <v>02</v>
      </c>
      <c r="F159" s="6">
        <v>1</v>
      </c>
      <c r="G159" s="6" t="s">
        <v>22</v>
      </c>
      <c r="H159" s="6"/>
      <c r="I159" s="6" t="s">
        <v>16</v>
      </c>
      <c r="J159" s="5" t="s">
        <v>459</v>
      </c>
      <c r="K159" s="8" t="s">
        <v>290</v>
      </c>
      <c r="L159" s="6">
        <v>2015</v>
      </c>
      <c r="M159" s="6" t="s">
        <v>27</v>
      </c>
      <c r="N159" s="6" t="s">
        <v>21</v>
      </c>
    </row>
    <row r="160" spans="1:14" ht="72">
      <c r="A160" s="6" t="str">
        <f>"2023-02-15"</f>
        <v>2023-02-15</v>
      </c>
      <c r="B160" s="6" t="str">
        <f>"1935"</f>
        <v>1935</v>
      </c>
      <c r="C160" s="7" t="s">
        <v>292</v>
      </c>
      <c r="D160" s="7"/>
      <c r="E160" s="6" t="str">
        <f>"01"</f>
        <v>01</v>
      </c>
      <c r="F160" s="6">
        <v>6</v>
      </c>
      <c r="G160" s="6" t="s">
        <v>91</v>
      </c>
      <c r="H160" s="6" t="s">
        <v>69</v>
      </c>
      <c r="I160" s="6" t="s">
        <v>16</v>
      </c>
      <c r="J160" s="5" t="s">
        <v>460</v>
      </c>
      <c r="K160" s="8" t="s">
        <v>293</v>
      </c>
      <c r="L160" s="6">
        <v>2021</v>
      </c>
      <c r="M160" s="6" t="s">
        <v>96</v>
      </c>
      <c r="N160" s="6" t="s">
        <v>21</v>
      </c>
    </row>
    <row r="161" spans="1:14" ht="57.75">
      <c r="A161" s="6" t="str">
        <f>"2023-02-15"</f>
        <v>2023-02-15</v>
      </c>
      <c r="B161" s="6" t="str">
        <f>"2030"</f>
        <v>2030</v>
      </c>
      <c r="C161" s="7" t="s">
        <v>294</v>
      </c>
      <c r="D161" s="7" t="s">
        <v>296</v>
      </c>
      <c r="E161" s="6" t="str">
        <f>"01"</f>
        <v>01</v>
      </c>
      <c r="F161" s="6">
        <v>5</v>
      </c>
      <c r="G161" s="6" t="s">
        <v>14</v>
      </c>
      <c r="H161" s="6" t="s">
        <v>212</v>
      </c>
      <c r="I161" s="6" t="s">
        <v>16</v>
      </c>
      <c r="J161" s="5" t="s">
        <v>460</v>
      </c>
      <c r="K161" s="8" t="s">
        <v>295</v>
      </c>
      <c r="L161" s="6">
        <v>2008</v>
      </c>
      <c r="M161" s="6" t="s">
        <v>17</v>
      </c>
      <c r="N161" s="6" t="s">
        <v>21</v>
      </c>
    </row>
    <row r="162" spans="1:14" ht="72">
      <c r="A162" s="6" t="str">
        <f>"2023-02-15"</f>
        <v>2023-02-15</v>
      </c>
      <c r="B162" s="6" t="str">
        <f>"2130"</f>
        <v>2130</v>
      </c>
      <c r="C162" s="7" t="s">
        <v>297</v>
      </c>
      <c r="D162" s="7"/>
      <c r="E162" s="6" t="str">
        <f>" "</f>
        <v> </v>
      </c>
      <c r="F162" s="6">
        <v>0</v>
      </c>
      <c r="G162" s="6"/>
      <c r="H162" s="6"/>
      <c r="I162" s="6"/>
      <c r="J162" s="5" t="s">
        <v>461</v>
      </c>
      <c r="K162" s="8" t="s">
        <v>447</v>
      </c>
      <c r="L162" s="6">
        <v>2018</v>
      </c>
      <c r="M162" s="6" t="s">
        <v>42</v>
      </c>
      <c r="N162" s="6"/>
    </row>
    <row r="163" spans="1:13" ht="43.5">
      <c r="A163" s="2" t="str">
        <f>"2023-02-15"</f>
        <v>2023-02-15</v>
      </c>
      <c r="B163" s="2" t="str">
        <f>"2305"</f>
        <v>2305</v>
      </c>
      <c r="C163" s="1" t="s">
        <v>82</v>
      </c>
      <c r="D163" s="1" t="s">
        <v>84</v>
      </c>
      <c r="E163" s="2" t="str">
        <f>"01"</f>
        <v>01</v>
      </c>
      <c r="F163" s="2">
        <v>0</v>
      </c>
      <c r="G163" s="2" t="s">
        <v>14</v>
      </c>
      <c r="I163" s="2" t="s">
        <v>16</v>
      </c>
      <c r="J163" s="4"/>
      <c r="K163" s="3" t="s">
        <v>83</v>
      </c>
      <c r="L163" s="2">
        <v>2015</v>
      </c>
      <c r="M163" s="2" t="s">
        <v>17</v>
      </c>
    </row>
    <row r="164" spans="1:13" ht="43.5">
      <c r="A164" s="2" t="str">
        <f>"2023-02-15"</f>
        <v>2023-02-15</v>
      </c>
      <c r="B164" s="2" t="str">
        <f>"2340"</f>
        <v>2340</v>
      </c>
      <c r="C164" s="1" t="s">
        <v>298</v>
      </c>
      <c r="E164" s="2" t="str">
        <f>" "</f>
        <v> </v>
      </c>
      <c r="F164" s="2">
        <v>0</v>
      </c>
      <c r="G164" s="2" t="s">
        <v>14</v>
      </c>
      <c r="I164" s="2" t="s">
        <v>16</v>
      </c>
      <c r="J164" s="4"/>
      <c r="K164" s="3" t="s">
        <v>299</v>
      </c>
      <c r="L164" s="2">
        <v>2018</v>
      </c>
      <c r="M164" s="2" t="s">
        <v>17</v>
      </c>
    </row>
    <row r="165" spans="1:13" ht="57.75">
      <c r="A165" s="2" t="str">
        <f>"2023-02-15"</f>
        <v>2023-02-15</v>
      </c>
      <c r="B165" s="2" t="str">
        <f>"2400"</f>
        <v>2400</v>
      </c>
      <c r="C165" s="1" t="s">
        <v>13</v>
      </c>
      <c r="E165" s="2" t="str">
        <f>"03"</f>
        <v>03</v>
      </c>
      <c r="F165" s="2">
        <v>14</v>
      </c>
      <c r="G165" s="2" t="s">
        <v>14</v>
      </c>
      <c r="I165" s="2" t="s">
        <v>16</v>
      </c>
      <c r="J165" s="4"/>
      <c r="K165" s="3" t="s">
        <v>15</v>
      </c>
      <c r="L165" s="2">
        <v>2012</v>
      </c>
      <c r="M165" s="2" t="s">
        <v>17</v>
      </c>
    </row>
    <row r="166" spans="1:13" ht="57.75">
      <c r="A166" s="2" t="str">
        <f>"2023-02-15"</f>
        <v>2023-02-15</v>
      </c>
      <c r="B166" s="2" t="str">
        <f>"2500"</f>
        <v>2500</v>
      </c>
      <c r="C166" s="1" t="s">
        <v>13</v>
      </c>
      <c r="E166" s="2" t="str">
        <f>"03"</f>
        <v>03</v>
      </c>
      <c r="F166" s="2">
        <v>14</v>
      </c>
      <c r="G166" s="2" t="s">
        <v>14</v>
      </c>
      <c r="I166" s="2" t="s">
        <v>16</v>
      </c>
      <c r="J166" s="4"/>
      <c r="K166" s="3" t="s">
        <v>15</v>
      </c>
      <c r="L166" s="2">
        <v>2012</v>
      </c>
      <c r="M166" s="2" t="s">
        <v>17</v>
      </c>
    </row>
    <row r="167" spans="1:13" ht="57.75">
      <c r="A167" s="2" t="str">
        <f>"2023-02-15"</f>
        <v>2023-02-15</v>
      </c>
      <c r="B167" s="2" t="str">
        <f>"2600"</f>
        <v>2600</v>
      </c>
      <c r="C167" s="1" t="s">
        <v>13</v>
      </c>
      <c r="E167" s="2" t="str">
        <f>"03"</f>
        <v>03</v>
      </c>
      <c r="F167" s="2">
        <v>14</v>
      </c>
      <c r="G167" s="2" t="s">
        <v>14</v>
      </c>
      <c r="I167" s="2" t="s">
        <v>16</v>
      </c>
      <c r="J167" s="4"/>
      <c r="K167" s="3" t="s">
        <v>15</v>
      </c>
      <c r="L167" s="2">
        <v>2012</v>
      </c>
      <c r="M167" s="2" t="s">
        <v>17</v>
      </c>
    </row>
    <row r="168" spans="1:13" ht="57.75">
      <c r="A168" s="2" t="str">
        <f>"2023-02-15"</f>
        <v>2023-02-15</v>
      </c>
      <c r="B168" s="2" t="str">
        <f>"2700"</f>
        <v>2700</v>
      </c>
      <c r="C168" s="1" t="s">
        <v>13</v>
      </c>
      <c r="E168" s="2" t="str">
        <f>"03"</f>
        <v>03</v>
      </c>
      <c r="F168" s="2">
        <v>14</v>
      </c>
      <c r="G168" s="2" t="s">
        <v>14</v>
      </c>
      <c r="I168" s="2" t="s">
        <v>16</v>
      </c>
      <c r="J168" s="4"/>
      <c r="K168" s="3" t="s">
        <v>15</v>
      </c>
      <c r="L168" s="2">
        <v>2012</v>
      </c>
      <c r="M168" s="2" t="s">
        <v>17</v>
      </c>
    </row>
    <row r="169" spans="1:13" ht="57.75">
      <c r="A169" s="2" t="str">
        <f>"2023-02-15"</f>
        <v>2023-02-15</v>
      </c>
      <c r="B169" s="2" t="str">
        <f>"2800"</f>
        <v>2800</v>
      </c>
      <c r="C169" s="1" t="s">
        <v>13</v>
      </c>
      <c r="E169" s="2" t="str">
        <f>"03"</f>
        <v>03</v>
      </c>
      <c r="F169" s="2">
        <v>14</v>
      </c>
      <c r="G169" s="2" t="s">
        <v>14</v>
      </c>
      <c r="I169" s="2" t="s">
        <v>16</v>
      </c>
      <c r="J169" s="4"/>
      <c r="K169" s="3" t="s">
        <v>15</v>
      </c>
      <c r="L169" s="2">
        <v>2012</v>
      </c>
      <c r="M169" s="2" t="s">
        <v>17</v>
      </c>
    </row>
    <row r="170" spans="1:13" ht="57.75">
      <c r="A170" s="2" t="str">
        <f>"2023-02-16"</f>
        <v>2023-02-16</v>
      </c>
      <c r="B170" s="2" t="str">
        <f>"0500"</f>
        <v>0500</v>
      </c>
      <c r="C170" s="1" t="s">
        <v>13</v>
      </c>
      <c r="E170" s="2" t="str">
        <f>"03"</f>
        <v>03</v>
      </c>
      <c r="F170" s="2">
        <v>14</v>
      </c>
      <c r="G170" s="2" t="s">
        <v>14</v>
      </c>
      <c r="I170" s="2" t="s">
        <v>16</v>
      </c>
      <c r="J170" s="4"/>
      <c r="K170" s="3" t="s">
        <v>15</v>
      </c>
      <c r="L170" s="2">
        <v>2012</v>
      </c>
      <c r="M170" s="2" t="s">
        <v>17</v>
      </c>
    </row>
    <row r="171" spans="1:13" ht="28.5">
      <c r="A171" s="2" t="str">
        <f>"2023-02-16"</f>
        <v>2023-02-16</v>
      </c>
      <c r="B171" s="2" t="str">
        <f>"0600"</f>
        <v>0600</v>
      </c>
      <c r="C171" s="1" t="s">
        <v>18</v>
      </c>
      <c r="D171" s="1" t="s">
        <v>300</v>
      </c>
      <c r="E171" s="2" t="str">
        <f>"02"</f>
        <v>02</v>
      </c>
      <c r="F171" s="2">
        <v>4</v>
      </c>
      <c r="G171" s="2" t="s">
        <v>14</v>
      </c>
      <c r="I171" s="2" t="s">
        <v>16</v>
      </c>
      <c r="J171" s="4"/>
      <c r="K171" s="3" t="s">
        <v>19</v>
      </c>
      <c r="L171" s="2">
        <v>2019</v>
      </c>
      <c r="M171" s="2" t="s">
        <v>17</v>
      </c>
    </row>
    <row r="172" spans="1:13" ht="28.5">
      <c r="A172" s="2" t="str">
        <f>"2023-02-16"</f>
        <v>2023-02-16</v>
      </c>
      <c r="B172" s="2" t="str">
        <f>"0625"</f>
        <v>0625</v>
      </c>
      <c r="C172" s="1" t="s">
        <v>18</v>
      </c>
      <c r="D172" s="1" t="s">
        <v>301</v>
      </c>
      <c r="E172" s="2" t="str">
        <f>"02"</f>
        <v>02</v>
      </c>
      <c r="F172" s="2">
        <v>5</v>
      </c>
      <c r="G172" s="2" t="s">
        <v>22</v>
      </c>
      <c r="I172" s="2" t="s">
        <v>16</v>
      </c>
      <c r="J172" s="4"/>
      <c r="K172" s="3" t="s">
        <v>19</v>
      </c>
      <c r="L172" s="2">
        <v>2019</v>
      </c>
      <c r="M172" s="2" t="s">
        <v>17</v>
      </c>
    </row>
    <row r="173" spans="1:13" ht="72">
      <c r="A173" s="2" t="str">
        <f>"2023-02-16"</f>
        <v>2023-02-16</v>
      </c>
      <c r="B173" s="2" t="str">
        <f>"0650"</f>
        <v>0650</v>
      </c>
      <c r="C173" s="1" t="s">
        <v>24</v>
      </c>
      <c r="D173" s="1" t="s">
        <v>303</v>
      </c>
      <c r="E173" s="2" t="str">
        <f>"02"</f>
        <v>02</v>
      </c>
      <c r="F173" s="2">
        <v>9</v>
      </c>
      <c r="G173" s="2" t="s">
        <v>22</v>
      </c>
      <c r="I173" s="2" t="s">
        <v>16</v>
      </c>
      <c r="J173" s="4"/>
      <c r="K173" s="3" t="s">
        <v>302</v>
      </c>
      <c r="L173" s="2">
        <v>2018</v>
      </c>
      <c r="M173" s="2" t="s">
        <v>27</v>
      </c>
    </row>
    <row r="174" spans="1:13" ht="72">
      <c r="A174" s="2" t="str">
        <f>"2023-02-16"</f>
        <v>2023-02-16</v>
      </c>
      <c r="B174" s="2" t="str">
        <f>"0715"</f>
        <v>0715</v>
      </c>
      <c r="C174" s="1" t="s">
        <v>28</v>
      </c>
      <c r="D174" s="1" t="s">
        <v>305</v>
      </c>
      <c r="E174" s="2" t="str">
        <f>"02"</f>
        <v>02</v>
      </c>
      <c r="F174" s="2">
        <v>2</v>
      </c>
      <c r="G174" s="2" t="s">
        <v>22</v>
      </c>
      <c r="I174" s="2" t="s">
        <v>16</v>
      </c>
      <c r="J174" s="4"/>
      <c r="K174" s="3" t="s">
        <v>304</v>
      </c>
      <c r="L174" s="2">
        <v>2018</v>
      </c>
      <c r="M174" s="2" t="s">
        <v>17</v>
      </c>
    </row>
    <row r="175" spans="1:13" ht="28.5">
      <c r="A175" s="2" t="str">
        <f>"2023-02-16"</f>
        <v>2023-02-16</v>
      </c>
      <c r="B175" s="2" t="str">
        <f>"0730"</f>
        <v>0730</v>
      </c>
      <c r="C175" s="1" t="s">
        <v>31</v>
      </c>
      <c r="E175" s="2" t="str">
        <f>"02"</f>
        <v>02</v>
      </c>
      <c r="F175" s="2">
        <v>6</v>
      </c>
      <c r="G175" s="2" t="s">
        <v>22</v>
      </c>
      <c r="I175" s="2" t="s">
        <v>16</v>
      </c>
      <c r="J175" s="4"/>
      <c r="K175" s="3" t="s">
        <v>32</v>
      </c>
      <c r="L175" s="2">
        <v>2011</v>
      </c>
      <c r="M175" s="2" t="s">
        <v>17</v>
      </c>
    </row>
    <row r="176" spans="1:13" ht="72">
      <c r="A176" s="2" t="str">
        <f>"2023-02-16"</f>
        <v>2023-02-16</v>
      </c>
      <c r="B176" s="2" t="str">
        <f>"0755"</f>
        <v>0755</v>
      </c>
      <c r="C176" s="1" t="s">
        <v>33</v>
      </c>
      <c r="D176" s="1" t="s">
        <v>307</v>
      </c>
      <c r="E176" s="2" t="str">
        <f>"02"</f>
        <v>02</v>
      </c>
      <c r="F176" s="2">
        <v>16</v>
      </c>
      <c r="G176" s="2" t="s">
        <v>22</v>
      </c>
      <c r="I176" s="2" t="s">
        <v>16</v>
      </c>
      <c r="J176" s="4"/>
      <c r="K176" s="3" t="s">
        <v>306</v>
      </c>
      <c r="L176" s="2">
        <v>2020</v>
      </c>
      <c r="M176" s="2" t="s">
        <v>27</v>
      </c>
    </row>
    <row r="177" spans="1:13" ht="57.75">
      <c r="A177" s="2" t="str">
        <f>"2023-02-16"</f>
        <v>2023-02-16</v>
      </c>
      <c r="B177" s="2" t="str">
        <f>"0805"</f>
        <v>0805</v>
      </c>
      <c r="C177" s="1" t="s">
        <v>36</v>
      </c>
      <c r="D177" s="1" t="s">
        <v>309</v>
      </c>
      <c r="E177" s="2" t="str">
        <f>"01"</f>
        <v>01</v>
      </c>
      <c r="F177" s="2">
        <v>36</v>
      </c>
      <c r="G177" s="2" t="s">
        <v>22</v>
      </c>
      <c r="I177" s="2" t="s">
        <v>16</v>
      </c>
      <c r="J177" s="4"/>
      <c r="K177" s="3" t="s">
        <v>308</v>
      </c>
      <c r="L177" s="2">
        <v>2020</v>
      </c>
      <c r="M177" s="2" t="s">
        <v>27</v>
      </c>
    </row>
    <row r="178" spans="1:13" ht="72">
      <c r="A178" s="2" t="str">
        <f>"2023-02-16"</f>
        <v>2023-02-16</v>
      </c>
      <c r="B178" s="2" t="str">
        <f>"0815"</f>
        <v>0815</v>
      </c>
      <c r="C178" s="1" t="s">
        <v>39</v>
      </c>
      <c r="D178" s="1" t="s">
        <v>311</v>
      </c>
      <c r="E178" s="2" t="str">
        <f>"01"</f>
        <v>01</v>
      </c>
      <c r="F178" s="2">
        <v>10</v>
      </c>
      <c r="G178" s="2" t="s">
        <v>22</v>
      </c>
      <c r="I178" s="2" t="s">
        <v>16</v>
      </c>
      <c r="J178" s="4"/>
      <c r="K178" s="3" t="s">
        <v>310</v>
      </c>
      <c r="L178" s="2">
        <v>2020</v>
      </c>
      <c r="M178" s="2" t="s">
        <v>42</v>
      </c>
    </row>
    <row r="179" spans="1:14" ht="43.5">
      <c r="A179" s="2" t="str">
        <f>"2023-02-16"</f>
        <v>2023-02-16</v>
      </c>
      <c r="B179" s="2" t="str">
        <f>"0820"</f>
        <v>0820</v>
      </c>
      <c r="C179" s="1" t="s">
        <v>43</v>
      </c>
      <c r="D179" s="1" t="s">
        <v>313</v>
      </c>
      <c r="E179" s="2" t="str">
        <f>"02"</f>
        <v>02</v>
      </c>
      <c r="F179" s="2">
        <v>17</v>
      </c>
      <c r="G179" s="2" t="s">
        <v>14</v>
      </c>
      <c r="I179" s="2" t="s">
        <v>16</v>
      </c>
      <c r="J179" s="4"/>
      <c r="K179" s="3" t="s">
        <v>312</v>
      </c>
      <c r="L179" s="2">
        <v>1987</v>
      </c>
      <c r="M179" s="2" t="s">
        <v>46</v>
      </c>
      <c r="N179" s="2" t="s">
        <v>21</v>
      </c>
    </row>
    <row r="180" spans="1:13" ht="57.75">
      <c r="A180" s="2" t="str">
        <f>"2023-02-16"</f>
        <v>2023-02-16</v>
      </c>
      <c r="B180" s="2" t="str">
        <f>"0845"</f>
        <v>0845</v>
      </c>
      <c r="C180" s="1" t="s">
        <v>47</v>
      </c>
      <c r="D180" s="1" t="s">
        <v>136</v>
      </c>
      <c r="E180" s="2" t="str">
        <f>"02"</f>
        <v>02</v>
      </c>
      <c r="F180" s="2">
        <v>13</v>
      </c>
      <c r="G180" s="2" t="s">
        <v>22</v>
      </c>
      <c r="I180" s="2" t="s">
        <v>16</v>
      </c>
      <c r="J180" s="4"/>
      <c r="K180" s="3" t="s">
        <v>135</v>
      </c>
      <c r="L180" s="2">
        <v>2014</v>
      </c>
      <c r="M180" s="2" t="s">
        <v>17</v>
      </c>
    </row>
    <row r="181" spans="1:13" ht="72">
      <c r="A181" s="2" t="str">
        <f>"2023-02-16"</f>
        <v>2023-02-16</v>
      </c>
      <c r="B181" s="2" t="str">
        <f>"0910"</f>
        <v>0910</v>
      </c>
      <c r="C181" s="1" t="s">
        <v>47</v>
      </c>
      <c r="D181" s="1" t="s">
        <v>315</v>
      </c>
      <c r="E181" s="2" t="str">
        <f>"02"</f>
        <v>02</v>
      </c>
      <c r="F181" s="2">
        <v>12</v>
      </c>
      <c r="G181" s="2" t="s">
        <v>22</v>
      </c>
      <c r="I181" s="2" t="s">
        <v>16</v>
      </c>
      <c r="J181" s="4"/>
      <c r="K181" s="3" t="s">
        <v>314</v>
      </c>
      <c r="L181" s="2">
        <v>2014</v>
      </c>
      <c r="M181" s="2" t="s">
        <v>17</v>
      </c>
    </row>
    <row r="182" spans="1:13" ht="72">
      <c r="A182" s="2" t="str">
        <f>"2023-02-16"</f>
        <v>2023-02-16</v>
      </c>
      <c r="B182" s="2" t="str">
        <f>"0935"</f>
        <v>0935</v>
      </c>
      <c r="C182" s="1" t="s">
        <v>53</v>
      </c>
      <c r="D182" s="1" t="s">
        <v>317</v>
      </c>
      <c r="E182" s="2" t="str">
        <f>"03"</f>
        <v>03</v>
      </c>
      <c r="F182" s="2">
        <v>11</v>
      </c>
      <c r="G182" s="2" t="s">
        <v>22</v>
      </c>
      <c r="I182" s="2" t="s">
        <v>16</v>
      </c>
      <c r="J182" s="4"/>
      <c r="K182" s="3" t="s">
        <v>316</v>
      </c>
      <c r="L182" s="2">
        <v>2019</v>
      </c>
      <c r="M182" s="2" t="s">
        <v>27</v>
      </c>
    </row>
    <row r="183" spans="1:14" ht="72">
      <c r="A183" s="2" t="str">
        <f>"2023-02-16"</f>
        <v>2023-02-16</v>
      </c>
      <c r="B183" s="2" t="str">
        <f>"1000"</f>
        <v>1000</v>
      </c>
      <c r="C183" s="1" t="s">
        <v>162</v>
      </c>
      <c r="D183" s="1" t="s">
        <v>291</v>
      </c>
      <c r="E183" s="2" t="str">
        <f>"02"</f>
        <v>02</v>
      </c>
      <c r="F183" s="2">
        <v>1</v>
      </c>
      <c r="G183" s="2" t="s">
        <v>22</v>
      </c>
      <c r="I183" s="2" t="s">
        <v>16</v>
      </c>
      <c r="J183" s="4"/>
      <c r="K183" s="3" t="s">
        <v>290</v>
      </c>
      <c r="L183" s="2">
        <v>2015</v>
      </c>
      <c r="M183" s="2" t="s">
        <v>27</v>
      </c>
      <c r="N183" s="2" t="s">
        <v>21</v>
      </c>
    </row>
    <row r="184" spans="1:13" ht="28.5">
      <c r="A184" s="2" t="str">
        <f>"2023-02-16"</f>
        <v>2023-02-16</v>
      </c>
      <c r="B184" s="2" t="str">
        <f>"1050"</f>
        <v>1050</v>
      </c>
      <c r="C184" s="1" t="s">
        <v>192</v>
      </c>
      <c r="D184" s="1" t="s">
        <v>318</v>
      </c>
      <c r="E184" s="2" t="str">
        <f>"01"</f>
        <v>01</v>
      </c>
      <c r="F184" s="2">
        <v>10</v>
      </c>
      <c r="J184" s="4"/>
      <c r="K184" s="3" t="s">
        <v>95</v>
      </c>
      <c r="L184" s="2">
        <v>2022</v>
      </c>
      <c r="M184" s="2" t="s">
        <v>17</v>
      </c>
    </row>
    <row r="185" spans="1:13" ht="57.75">
      <c r="A185" s="2" t="str">
        <f>"2023-02-16"</f>
        <v>2023-02-16</v>
      </c>
      <c r="B185" s="2" t="str">
        <f>"1100"</f>
        <v>1100</v>
      </c>
      <c r="C185" s="1" t="s">
        <v>319</v>
      </c>
      <c r="E185" s="2" t="str">
        <f>" "</f>
        <v> </v>
      </c>
      <c r="F185" s="2">
        <v>0</v>
      </c>
      <c r="G185" s="2" t="s">
        <v>14</v>
      </c>
      <c r="I185" s="2" t="s">
        <v>16</v>
      </c>
      <c r="J185" s="4"/>
      <c r="K185" s="3" t="s">
        <v>320</v>
      </c>
      <c r="L185" s="2">
        <v>1993</v>
      </c>
      <c r="M185" s="2" t="s">
        <v>17</v>
      </c>
    </row>
    <row r="186" spans="1:14" ht="57.75">
      <c r="A186" s="2" t="str">
        <f>"2023-02-16"</f>
        <v>2023-02-16</v>
      </c>
      <c r="B186" s="2" t="str">
        <f>"1200"</f>
        <v>1200</v>
      </c>
      <c r="C186" s="1" t="s">
        <v>294</v>
      </c>
      <c r="D186" s="1" t="s">
        <v>296</v>
      </c>
      <c r="E186" s="2" t="str">
        <f>"01"</f>
        <v>01</v>
      </c>
      <c r="F186" s="2">
        <v>5</v>
      </c>
      <c r="G186" s="2" t="s">
        <v>14</v>
      </c>
      <c r="H186" s="2" t="s">
        <v>212</v>
      </c>
      <c r="I186" s="2" t="s">
        <v>16</v>
      </c>
      <c r="J186" s="4"/>
      <c r="K186" s="3" t="s">
        <v>295</v>
      </c>
      <c r="L186" s="2">
        <v>2008</v>
      </c>
      <c r="M186" s="2" t="s">
        <v>17</v>
      </c>
      <c r="N186" s="2" t="s">
        <v>21</v>
      </c>
    </row>
    <row r="187" spans="1:14" ht="57.75">
      <c r="A187" s="2" t="str">
        <f>"2023-02-16"</f>
        <v>2023-02-16</v>
      </c>
      <c r="B187" s="2" t="str">
        <f>"1300"</f>
        <v>1300</v>
      </c>
      <c r="C187" s="1" t="s">
        <v>321</v>
      </c>
      <c r="E187" s="2" t="str">
        <f>" "</f>
        <v> </v>
      </c>
      <c r="F187" s="2">
        <v>0</v>
      </c>
      <c r="G187" s="2" t="s">
        <v>22</v>
      </c>
      <c r="I187" s="2" t="s">
        <v>16</v>
      </c>
      <c r="J187" s="4"/>
      <c r="K187" s="3" t="s">
        <v>322</v>
      </c>
      <c r="L187" s="2">
        <v>2012</v>
      </c>
      <c r="M187" s="2" t="s">
        <v>17</v>
      </c>
      <c r="N187" s="2" t="s">
        <v>21</v>
      </c>
    </row>
    <row r="188" spans="1:13" ht="72">
      <c r="A188" s="2" t="str">
        <f>"2023-02-16"</f>
        <v>2023-02-16</v>
      </c>
      <c r="B188" s="2" t="str">
        <f>"1400"</f>
        <v>1400</v>
      </c>
      <c r="C188" s="1" t="s">
        <v>129</v>
      </c>
      <c r="E188" s="2" t="str">
        <f>"04"</f>
        <v>04</v>
      </c>
      <c r="F188" s="2">
        <v>103</v>
      </c>
      <c r="G188" s="2" t="s">
        <v>14</v>
      </c>
      <c r="H188" s="2" t="s">
        <v>98</v>
      </c>
      <c r="I188" s="2" t="s">
        <v>16</v>
      </c>
      <c r="J188" s="4"/>
      <c r="K188" s="3" t="s">
        <v>323</v>
      </c>
      <c r="L188" s="2">
        <v>2022</v>
      </c>
      <c r="M188" s="2" t="s">
        <v>100</v>
      </c>
    </row>
    <row r="189" spans="1:13" ht="57.75">
      <c r="A189" s="2" t="str">
        <f>"2023-02-16"</f>
        <v>2023-02-16</v>
      </c>
      <c r="B189" s="2" t="str">
        <f>"1430"</f>
        <v>1430</v>
      </c>
      <c r="C189" s="1" t="s">
        <v>132</v>
      </c>
      <c r="D189" s="1" t="s">
        <v>325</v>
      </c>
      <c r="E189" s="2" t="str">
        <f>"02"</f>
        <v>02</v>
      </c>
      <c r="F189" s="2">
        <v>74</v>
      </c>
      <c r="G189" s="2" t="s">
        <v>14</v>
      </c>
      <c r="H189" s="2" t="s">
        <v>69</v>
      </c>
      <c r="I189" s="2" t="s">
        <v>16</v>
      </c>
      <c r="J189" s="4"/>
      <c r="K189" s="3" t="s">
        <v>324</v>
      </c>
      <c r="L189" s="2">
        <v>0</v>
      </c>
      <c r="M189" s="2" t="s">
        <v>17</v>
      </c>
    </row>
    <row r="190" spans="1:13" ht="57.75">
      <c r="A190" s="2" t="str">
        <f>"2023-02-16"</f>
        <v>2023-02-16</v>
      </c>
      <c r="B190" s="2" t="str">
        <f>"1500"</f>
        <v>1500</v>
      </c>
      <c r="C190" s="1" t="s">
        <v>47</v>
      </c>
      <c r="D190" s="1" t="s">
        <v>122</v>
      </c>
      <c r="E190" s="2" t="str">
        <f>"02"</f>
        <v>02</v>
      </c>
      <c r="F190" s="2">
        <v>6</v>
      </c>
      <c r="G190" s="2" t="s">
        <v>14</v>
      </c>
      <c r="H190" s="2" t="s">
        <v>48</v>
      </c>
      <c r="I190" s="2" t="s">
        <v>16</v>
      </c>
      <c r="J190" s="4"/>
      <c r="K190" s="3" t="s">
        <v>121</v>
      </c>
      <c r="L190" s="2">
        <v>2014</v>
      </c>
      <c r="M190" s="2" t="s">
        <v>17</v>
      </c>
    </row>
    <row r="191" spans="1:13" ht="57.75">
      <c r="A191" s="2" t="str">
        <f>"2023-02-16"</f>
        <v>2023-02-16</v>
      </c>
      <c r="B191" s="2" t="str">
        <f>"1525"</f>
        <v>1525</v>
      </c>
      <c r="C191" s="1" t="s">
        <v>268</v>
      </c>
      <c r="D191" s="1" t="s">
        <v>327</v>
      </c>
      <c r="E191" s="2" t="str">
        <f>"01"</f>
        <v>01</v>
      </c>
      <c r="F191" s="2">
        <v>3</v>
      </c>
      <c r="G191" s="2" t="s">
        <v>22</v>
      </c>
      <c r="I191" s="2" t="s">
        <v>16</v>
      </c>
      <c r="J191" s="4"/>
      <c r="K191" s="3" t="s">
        <v>326</v>
      </c>
      <c r="L191" s="2">
        <v>0</v>
      </c>
      <c r="M191" s="2" t="s">
        <v>95</v>
      </c>
    </row>
    <row r="192" spans="1:13" ht="43.5">
      <c r="A192" s="2" t="str">
        <f>"2023-02-16"</f>
        <v>2023-02-16</v>
      </c>
      <c r="B192" s="2" t="str">
        <f>"1540"</f>
        <v>1540</v>
      </c>
      <c r="C192" s="1" t="s">
        <v>36</v>
      </c>
      <c r="D192" s="1" t="s">
        <v>448</v>
      </c>
      <c r="E192" s="2" t="str">
        <f>"01"</f>
        <v>01</v>
      </c>
      <c r="F192" s="2">
        <v>20</v>
      </c>
      <c r="G192" s="2" t="s">
        <v>22</v>
      </c>
      <c r="I192" s="2" t="s">
        <v>16</v>
      </c>
      <c r="J192" s="4"/>
      <c r="K192" s="3" t="s">
        <v>328</v>
      </c>
      <c r="L192" s="2">
        <v>2020</v>
      </c>
      <c r="M192" s="2" t="s">
        <v>27</v>
      </c>
    </row>
    <row r="193" spans="1:13" ht="57.75">
      <c r="A193" s="2" t="str">
        <f>"2023-02-16"</f>
        <v>2023-02-16</v>
      </c>
      <c r="B193" s="2" t="str">
        <f>"1555"</f>
        <v>1555</v>
      </c>
      <c r="C193" s="1" t="s">
        <v>329</v>
      </c>
      <c r="D193" s="1" t="s">
        <v>331</v>
      </c>
      <c r="E193" s="2" t="str">
        <f>"01"</f>
        <v>01</v>
      </c>
      <c r="F193" s="2">
        <v>3</v>
      </c>
      <c r="G193" s="2" t="s">
        <v>22</v>
      </c>
      <c r="I193" s="2" t="s">
        <v>16</v>
      </c>
      <c r="J193" s="4"/>
      <c r="K193" s="3" t="s">
        <v>330</v>
      </c>
      <c r="L193" s="2">
        <v>2021</v>
      </c>
      <c r="M193" s="2" t="s">
        <v>144</v>
      </c>
    </row>
    <row r="194" spans="1:14" ht="43.5">
      <c r="A194" s="2" t="str">
        <f>"2023-02-16"</f>
        <v>2023-02-16</v>
      </c>
      <c r="B194" s="2" t="str">
        <f>"1600"</f>
        <v>1600</v>
      </c>
      <c r="C194" s="1" t="s">
        <v>145</v>
      </c>
      <c r="D194" s="1" t="s">
        <v>333</v>
      </c>
      <c r="E194" s="2" t="str">
        <f>"01"</f>
        <v>01</v>
      </c>
      <c r="F194" s="2">
        <v>1</v>
      </c>
      <c r="G194" s="2" t="s">
        <v>14</v>
      </c>
      <c r="H194" s="2" t="s">
        <v>102</v>
      </c>
      <c r="I194" s="2" t="s">
        <v>16</v>
      </c>
      <c r="J194" s="4"/>
      <c r="K194" s="3" t="s">
        <v>332</v>
      </c>
      <c r="L194" s="2">
        <v>2017</v>
      </c>
      <c r="M194" s="2" t="s">
        <v>17</v>
      </c>
      <c r="N194" s="2" t="s">
        <v>21</v>
      </c>
    </row>
    <row r="195" spans="1:14" ht="57.75">
      <c r="A195" s="2" t="str">
        <f>"2023-02-16"</f>
        <v>2023-02-16</v>
      </c>
      <c r="B195" s="2" t="str">
        <f>"1630"</f>
        <v>1630</v>
      </c>
      <c r="C195" s="1" t="s">
        <v>43</v>
      </c>
      <c r="D195" s="1" t="s">
        <v>45</v>
      </c>
      <c r="E195" s="2" t="str">
        <f>"02"</f>
        <v>02</v>
      </c>
      <c r="F195" s="2">
        <v>24</v>
      </c>
      <c r="G195" s="2" t="s">
        <v>14</v>
      </c>
      <c r="I195" s="2" t="s">
        <v>16</v>
      </c>
      <c r="J195" s="4"/>
      <c r="K195" s="3" t="s">
        <v>44</v>
      </c>
      <c r="L195" s="2">
        <v>1987</v>
      </c>
      <c r="M195" s="2" t="s">
        <v>46</v>
      </c>
      <c r="N195" s="2" t="s">
        <v>21</v>
      </c>
    </row>
    <row r="196" spans="1:13" ht="72">
      <c r="A196" s="2" t="str">
        <f>"2023-02-16"</f>
        <v>2023-02-16</v>
      </c>
      <c r="B196" s="2" t="str">
        <f>"1700"</f>
        <v>1700</v>
      </c>
      <c r="C196" s="1" t="s">
        <v>150</v>
      </c>
      <c r="D196" s="1" t="s">
        <v>335</v>
      </c>
      <c r="E196" s="2" t="str">
        <f>"2019"</f>
        <v>2019</v>
      </c>
      <c r="F196" s="2">
        <v>14</v>
      </c>
      <c r="G196" s="2" t="s">
        <v>14</v>
      </c>
      <c r="H196" s="2" t="s">
        <v>212</v>
      </c>
      <c r="I196" s="2" t="s">
        <v>16</v>
      </c>
      <c r="J196" s="4"/>
      <c r="K196" s="3" t="s">
        <v>334</v>
      </c>
      <c r="L196" s="2">
        <v>2019</v>
      </c>
      <c r="M196" s="2" t="s">
        <v>17</v>
      </c>
    </row>
    <row r="197" spans="1:13" ht="72">
      <c r="A197" s="2" t="str">
        <f>"2023-02-16"</f>
        <v>2023-02-16</v>
      </c>
      <c r="B197" s="2" t="str">
        <f>"1715"</f>
        <v>1715</v>
      </c>
      <c r="C197" s="1" t="s">
        <v>150</v>
      </c>
      <c r="D197" s="1" t="s">
        <v>337</v>
      </c>
      <c r="E197" s="2" t="str">
        <f>"2019"</f>
        <v>2019</v>
      </c>
      <c r="F197" s="2">
        <v>15</v>
      </c>
      <c r="G197" s="2" t="s">
        <v>22</v>
      </c>
      <c r="I197" s="2" t="s">
        <v>16</v>
      </c>
      <c r="J197" s="4"/>
      <c r="K197" s="3" t="s">
        <v>336</v>
      </c>
      <c r="L197" s="2">
        <v>2019</v>
      </c>
      <c r="M197" s="2" t="s">
        <v>17</v>
      </c>
    </row>
    <row r="198" spans="1:13" ht="72">
      <c r="A198" s="2" t="str">
        <f>"2023-02-16"</f>
        <v>2023-02-16</v>
      </c>
      <c r="B198" s="2" t="str">
        <f>"1730"</f>
        <v>1730</v>
      </c>
      <c r="C198" s="1" t="s">
        <v>338</v>
      </c>
      <c r="E198" s="2" t="str">
        <f>"2021"</f>
        <v>2021</v>
      </c>
      <c r="F198" s="2">
        <v>92</v>
      </c>
      <c r="G198" s="2" t="s">
        <v>57</v>
      </c>
      <c r="J198" s="4"/>
      <c r="K198" s="3" t="s">
        <v>339</v>
      </c>
      <c r="L198" s="2">
        <v>2021</v>
      </c>
      <c r="M198" s="2" t="s">
        <v>340</v>
      </c>
    </row>
    <row r="199" spans="1:13" ht="57.75">
      <c r="A199" s="2" t="str">
        <f>"2023-02-16"</f>
        <v>2023-02-16</v>
      </c>
      <c r="B199" s="2" t="str">
        <f>"1800"</f>
        <v>1800</v>
      </c>
      <c r="C199" s="1" t="s">
        <v>157</v>
      </c>
      <c r="D199" s="1" t="s">
        <v>341</v>
      </c>
      <c r="E199" s="2" t="str">
        <f>"2022"</f>
        <v>2022</v>
      </c>
      <c r="F199" s="2">
        <v>10</v>
      </c>
      <c r="G199" s="2" t="s">
        <v>14</v>
      </c>
      <c r="I199" s="2" t="s">
        <v>16</v>
      </c>
      <c r="J199" s="4"/>
      <c r="K199" s="3" t="s">
        <v>217</v>
      </c>
      <c r="L199" s="2">
        <v>2022</v>
      </c>
      <c r="M199" s="2" t="s">
        <v>17</v>
      </c>
    </row>
    <row r="200" spans="1:13" ht="57.75">
      <c r="A200" s="2" t="str">
        <f>"2023-02-16"</f>
        <v>2023-02-16</v>
      </c>
      <c r="B200" s="2" t="str">
        <f>"1830"</f>
        <v>1830</v>
      </c>
      <c r="C200" s="1" t="s">
        <v>85</v>
      </c>
      <c r="E200" s="2" t="str">
        <f>"2023"</f>
        <v>2023</v>
      </c>
      <c r="F200" s="2">
        <v>28</v>
      </c>
      <c r="G200" s="2" t="s">
        <v>57</v>
      </c>
      <c r="J200" s="4"/>
      <c r="K200" s="3" t="s">
        <v>86</v>
      </c>
      <c r="L200" s="2">
        <v>2023</v>
      </c>
      <c r="M200" s="2" t="s">
        <v>17</v>
      </c>
    </row>
    <row r="201" spans="1:14" ht="72">
      <c r="A201" s="6" t="str">
        <f>"2023-02-16"</f>
        <v>2023-02-16</v>
      </c>
      <c r="B201" s="6" t="str">
        <f>"1840"</f>
        <v>1840</v>
      </c>
      <c r="C201" s="7" t="s">
        <v>162</v>
      </c>
      <c r="D201" s="7" t="s">
        <v>164</v>
      </c>
      <c r="E201" s="6" t="str">
        <f>"02"</f>
        <v>02</v>
      </c>
      <c r="F201" s="6">
        <v>2</v>
      </c>
      <c r="G201" s="6" t="s">
        <v>14</v>
      </c>
      <c r="H201" s="6"/>
      <c r="I201" s="6" t="s">
        <v>16</v>
      </c>
      <c r="J201" s="5" t="s">
        <v>459</v>
      </c>
      <c r="K201" s="8" t="s">
        <v>163</v>
      </c>
      <c r="L201" s="6">
        <v>2015</v>
      </c>
      <c r="M201" s="6" t="s">
        <v>27</v>
      </c>
      <c r="N201" s="6" t="s">
        <v>21</v>
      </c>
    </row>
    <row r="202" spans="1:14" ht="72">
      <c r="A202" s="6" t="str">
        <f>"2023-02-16"</f>
        <v>2023-02-16</v>
      </c>
      <c r="B202" s="6" t="str">
        <f>"1930"</f>
        <v>1930</v>
      </c>
      <c r="C202" s="7" t="s">
        <v>342</v>
      </c>
      <c r="D202" s="7" t="s">
        <v>344</v>
      </c>
      <c r="E202" s="6" t="str">
        <f>"02"</f>
        <v>02</v>
      </c>
      <c r="F202" s="6">
        <v>5</v>
      </c>
      <c r="G202" s="6" t="s">
        <v>14</v>
      </c>
      <c r="H202" s="6"/>
      <c r="I202" s="6" t="s">
        <v>16</v>
      </c>
      <c r="J202" s="5" t="s">
        <v>466</v>
      </c>
      <c r="K202" s="8" t="s">
        <v>343</v>
      </c>
      <c r="L202" s="6">
        <v>2018</v>
      </c>
      <c r="M202" s="6" t="s">
        <v>17</v>
      </c>
      <c r="N202" s="6" t="s">
        <v>21</v>
      </c>
    </row>
    <row r="203" spans="1:14" ht="72">
      <c r="A203" s="6" t="str">
        <f>"2023-02-16"</f>
        <v>2023-02-16</v>
      </c>
      <c r="B203" s="6" t="str">
        <f>"2030"</f>
        <v>2030</v>
      </c>
      <c r="C203" s="7" t="s">
        <v>345</v>
      </c>
      <c r="D203" s="7"/>
      <c r="E203" s="6" t="str">
        <f>"01"</f>
        <v>01</v>
      </c>
      <c r="F203" s="6">
        <v>3</v>
      </c>
      <c r="G203" s="6" t="s">
        <v>91</v>
      </c>
      <c r="H203" s="6" t="s">
        <v>346</v>
      </c>
      <c r="I203" s="6" t="s">
        <v>16</v>
      </c>
      <c r="J203" s="5" t="s">
        <v>467</v>
      </c>
      <c r="K203" s="8" t="s">
        <v>347</v>
      </c>
      <c r="L203" s="6">
        <v>2021</v>
      </c>
      <c r="M203" s="6" t="s">
        <v>95</v>
      </c>
      <c r="N203" s="6" t="s">
        <v>21</v>
      </c>
    </row>
    <row r="204" spans="1:14" ht="72">
      <c r="A204" s="6" t="str">
        <f>"2023-02-16"</f>
        <v>2023-02-16</v>
      </c>
      <c r="B204" s="6" t="str">
        <f>"2130"</f>
        <v>2130</v>
      </c>
      <c r="C204" s="7" t="s">
        <v>348</v>
      </c>
      <c r="D204" s="7" t="s">
        <v>95</v>
      </c>
      <c r="E204" s="6" t="str">
        <f>" "</f>
        <v> </v>
      </c>
      <c r="F204" s="6">
        <v>0</v>
      </c>
      <c r="G204" s="6" t="s">
        <v>349</v>
      </c>
      <c r="H204" s="6" t="s">
        <v>350</v>
      </c>
      <c r="I204" s="6"/>
      <c r="J204" s="5" t="s">
        <v>462</v>
      </c>
      <c r="K204" s="8" t="s">
        <v>449</v>
      </c>
      <c r="L204" s="6">
        <v>1998</v>
      </c>
      <c r="M204" s="6" t="s">
        <v>17</v>
      </c>
      <c r="N204" s="6"/>
    </row>
    <row r="205" spans="1:13" ht="57.75">
      <c r="A205" s="2" t="str">
        <f>"2023-02-16"</f>
        <v>2023-02-16</v>
      </c>
      <c r="B205" s="2" t="str">
        <f>"2315"</f>
        <v>2315</v>
      </c>
      <c r="C205" s="1" t="s">
        <v>195</v>
      </c>
      <c r="E205" s="2" t="str">
        <f>" "</f>
        <v> </v>
      </c>
      <c r="F205" s="2">
        <v>0</v>
      </c>
      <c r="G205" s="2" t="s">
        <v>14</v>
      </c>
      <c r="I205" s="2" t="s">
        <v>16</v>
      </c>
      <c r="J205" s="4"/>
      <c r="K205" s="3" t="s">
        <v>196</v>
      </c>
      <c r="L205" s="2">
        <v>2021</v>
      </c>
      <c r="M205" s="2" t="s">
        <v>17</v>
      </c>
    </row>
    <row r="206" spans="1:13" ht="72">
      <c r="A206" s="2" t="str">
        <f>"2023-02-16"</f>
        <v>2023-02-16</v>
      </c>
      <c r="B206" s="2" t="str">
        <f>"2330"</f>
        <v>2330</v>
      </c>
      <c r="C206" s="1" t="s">
        <v>351</v>
      </c>
      <c r="D206" s="1" t="s">
        <v>353</v>
      </c>
      <c r="E206" s="2" t="str">
        <f>"02"</f>
        <v>02</v>
      </c>
      <c r="F206" s="2">
        <v>0</v>
      </c>
      <c r="G206" s="2" t="s">
        <v>14</v>
      </c>
      <c r="I206" s="2" t="s">
        <v>16</v>
      </c>
      <c r="J206" s="4"/>
      <c r="K206" s="3" t="s">
        <v>352</v>
      </c>
      <c r="L206" s="2">
        <v>2017</v>
      </c>
      <c r="M206" s="2" t="s">
        <v>17</v>
      </c>
    </row>
    <row r="207" spans="1:13" ht="57.75">
      <c r="A207" s="2" t="str">
        <f>"2023-02-16"</f>
        <v>2023-02-16</v>
      </c>
      <c r="B207" s="2" t="str">
        <f>"2400"</f>
        <v>2400</v>
      </c>
      <c r="C207" s="1" t="s">
        <v>13</v>
      </c>
      <c r="E207" s="2" t="str">
        <f>"03"</f>
        <v>03</v>
      </c>
      <c r="F207" s="2">
        <v>15</v>
      </c>
      <c r="G207" s="2" t="s">
        <v>14</v>
      </c>
      <c r="I207" s="2" t="s">
        <v>16</v>
      </c>
      <c r="J207" s="4"/>
      <c r="K207" s="3" t="s">
        <v>15</v>
      </c>
      <c r="L207" s="2">
        <v>2012</v>
      </c>
      <c r="M207" s="2" t="s">
        <v>17</v>
      </c>
    </row>
    <row r="208" spans="1:13" ht="57.75">
      <c r="A208" s="2" t="str">
        <f>"2023-02-16"</f>
        <v>2023-02-16</v>
      </c>
      <c r="B208" s="2" t="str">
        <f>"2500"</f>
        <v>2500</v>
      </c>
      <c r="C208" s="1" t="s">
        <v>13</v>
      </c>
      <c r="E208" s="2" t="str">
        <f>"03"</f>
        <v>03</v>
      </c>
      <c r="F208" s="2">
        <v>15</v>
      </c>
      <c r="G208" s="2" t="s">
        <v>14</v>
      </c>
      <c r="I208" s="2" t="s">
        <v>16</v>
      </c>
      <c r="J208" s="4"/>
      <c r="K208" s="3" t="s">
        <v>15</v>
      </c>
      <c r="L208" s="2">
        <v>2012</v>
      </c>
      <c r="M208" s="2" t="s">
        <v>17</v>
      </c>
    </row>
    <row r="209" spans="1:13" ht="57.75">
      <c r="A209" s="2" t="str">
        <f>"2023-02-16"</f>
        <v>2023-02-16</v>
      </c>
      <c r="B209" s="2" t="str">
        <f>"2600"</f>
        <v>2600</v>
      </c>
      <c r="C209" s="1" t="s">
        <v>13</v>
      </c>
      <c r="E209" s="2" t="str">
        <f>"03"</f>
        <v>03</v>
      </c>
      <c r="F209" s="2">
        <v>15</v>
      </c>
      <c r="G209" s="2" t="s">
        <v>14</v>
      </c>
      <c r="I209" s="2" t="s">
        <v>16</v>
      </c>
      <c r="J209" s="4"/>
      <c r="K209" s="3" t="s">
        <v>15</v>
      </c>
      <c r="L209" s="2">
        <v>2012</v>
      </c>
      <c r="M209" s="2" t="s">
        <v>17</v>
      </c>
    </row>
    <row r="210" spans="1:13" ht="57.75">
      <c r="A210" s="2" t="str">
        <f>"2023-02-16"</f>
        <v>2023-02-16</v>
      </c>
      <c r="B210" s="2" t="str">
        <f>"2700"</f>
        <v>2700</v>
      </c>
      <c r="C210" s="1" t="s">
        <v>13</v>
      </c>
      <c r="E210" s="2" t="str">
        <f>"03"</f>
        <v>03</v>
      </c>
      <c r="F210" s="2">
        <v>15</v>
      </c>
      <c r="G210" s="2" t="s">
        <v>14</v>
      </c>
      <c r="I210" s="2" t="s">
        <v>16</v>
      </c>
      <c r="J210" s="4"/>
      <c r="K210" s="3" t="s">
        <v>15</v>
      </c>
      <c r="L210" s="2">
        <v>2012</v>
      </c>
      <c r="M210" s="2" t="s">
        <v>17</v>
      </c>
    </row>
    <row r="211" spans="1:13" ht="57.75">
      <c r="A211" s="2" t="str">
        <f>"2023-02-16"</f>
        <v>2023-02-16</v>
      </c>
      <c r="B211" s="2" t="str">
        <f>"2800"</f>
        <v>2800</v>
      </c>
      <c r="C211" s="1" t="s">
        <v>13</v>
      </c>
      <c r="E211" s="2" t="str">
        <f>"03"</f>
        <v>03</v>
      </c>
      <c r="F211" s="2">
        <v>15</v>
      </c>
      <c r="G211" s="2" t="s">
        <v>14</v>
      </c>
      <c r="I211" s="2" t="s">
        <v>16</v>
      </c>
      <c r="J211" s="4"/>
      <c r="K211" s="3" t="s">
        <v>15</v>
      </c>
      <c r="L211" s="2">
        <v>2012</v>
      </c>
      <c r="M211" s="2" t="s">
        <v>17</v>
      </c>
    </row>
    <row r="212" spans="1:13" ht="57.75">
      <c r="A212" s="2" t="str">
        <f>"2023-02-17"</f>
        <v>2023-02-17</v>
      </c>
      <c r="B212" s="2" t="str">
        <f>"0500"</f>
        <v>0500</v>
      </c>
      <c r="C212" s="1" t="s">
        <v>13</v>
      </c>
      <c r="E212" s="2" t="str">
        <f>"03"</f>
        <v>03</v>
      </c>
      <c r="F212" s="2">
        <v>15</v>
      </c>
      <c r="G212" s="2" t="s">
        <v>14</v>
      </c>
      <c r="I212" s="2" t="s">
        <v>16</v>
      </c>
      <c r="J212" s="4"/>
      <c r="K212" s="3" t="s">
        <v>15</v>
      </c>
      <c r="L212" s="2">
        <v>2012</v>
      </c>
      <c r="M212" s="2" t="s">
        <v>17</v>
      </c>
    </row>
    <row r="213" spans="1:13" ht="28.5">
      <c r="A213" s="2" t="str">
        <f>"2023-02-17"</f>
        <v>2023-02-17</v>
      </c>
      <c r="B213" s="2" t="str">
        <f>"0600"</f>
        <v>0600</v>
      </c>
      <c r="C213" s="1" t="s">
        <v>18</v>
      </c>
      <c r="D213" s="1" t="s">
        <v>354</v>
      </c>
      <c r="E213" s="2" t="str">
        <f>"02"</f>
        <v>02</v>
      </c>
      <c r="F213" s="2">
        <v>6</v>
      </c>
      <c r="G213" s="2" t="s">
        <v>22</v>
      </c>
      <c r="I213" s="2" t="s">
        <v>16</v>
      </c>
      <c r="J213" s="4"/>
      <c r="K213" s="3" t="s">
        <v>19</v>
      </c>
      <c r="L213" s="2">
        <v>2019</v>
      </c>
      <c r="M213" s="2" t="s">
        <v>17</v>
      </c>
    </row>
    <row r="214" spans="1:13" ht="28.5">
      <c r="A214" s="2" t="str">
        <f>"2023-02-17"</f>
        <v>2023-02-17</v>
      </c>
      <c r="B214" s="2" t="str">
        <f>"0625"</f>
        <v>0625</v>
      </c>
      <c r="C214" s="1" t="s">
        <v>18</v>
      </c>
      <c r="D214" s="1" t="s">
        <v>355</v>
      </c>
      <c r="E214" s="2" t="str">
        <f>"02"</f>
        <v>02</v>
      </c>
      <c r="F214" s="2">
        <v>7</v>
      </c>
      <c r="G214" s="2" t="s">
        <v>22</v>
      </c>
      <c r="I214" s="2" t="s">
        <v>16</v>
      </c>
      <c r="J214" s="4"/>
      <c r="K214" s="3" t="s">
        <v>19</v>
      </c>
      <c r="L214" s="2">
        <v>2019</v>
      </c>
      <c r="M214" s="2" t="s">
        <v>17</v>
      </c>
    </row>
    <row r="215" spans="1:13" ht="57.75">
      <c r="A215" s="2" t="str">
        <f>"2023-02-17"</f>
        <v>2023-02-17</v>
      </c>
      <c r="B215" s="2" t="str">
        <f>"0650"</f>
        <v>0650</v>
      </c>
      <c r="C215" s="1" t="s">
        <v>24</v>
      </c>
      <c r="D215" s="1" t="s">
        <v>357</v>
      </c>
      <c r="E215" s="2" t="str">
        <f>"02"</f>
        <v>02</v>
      </c>
      <c r="F215" s="2">
        <v>10</v>
      </c>
      <c r="G215" s="2" t="s">
        <v>22</v>
      </c>
      <c r="I215" s="2" t="s">
        <v>16</v>
      </c>
      <c r="J215" s="4"/>
      <c r="K215" s="3" t="s">
        <v>356</v>
      </c>
      <c r="L215" s="2">
        <v>2018</v>
      </c>
      <c r="M215" s="2" t="s">
        <v>27</v>
      </c>
    </row>
    <row r="216" spans="1:13" ht="72">
      <c r="A216" s="2" t="str">
        <f>"2023-02-17"</f>
        <v>2023-02-17</v>
      </c>
      <c r="B216" s="2" t="str">
        <f>"0715"</f>
        <v>0715</v>
      </c>
      <c r="C216" s="1" t="s">
        <v>28</v>
      </c>
      <c r="D216" s="1" t="s">
        <v>450</v>
      </c>
      <c r="E216" s="2" t="str">
        <f>"02"</f>
        <v>02</v>
      </c>
      <c r="F216" s="2">
        <v>3</v>
      </c>
      <c r="G216" s="2" t="s">
        <v>22</v>
      </c>
      <c r="I216" s="2" t="s">
        <v>16</v>
      </c>
      <c r="J216" s="4"/>
      <c r="K216" s="3" t="s">
        <v>358</v>
      </c>
      <c r="L216" s="2">
        <v>2018</v>
      </c>
      <c r="M216" s="2" t="s">
        <v>17</v>
      </c>
    </row>
    <row r="217" spans="1:13" ht="28.5">
      <c r="A217" s="2" t="str">
        <f>"2023-02-17"</f>
        <v>2023-02-17</v>
      </c>
      <c r="B217" s="2" t="str">
        <f>"0730"</f>
        <v>0730</v>
      </c>
      <c r="C217" s="1" t="s">
        <v>31</v>
      </c>
      <c r="E217" s="2" t="str">
        <f>"02"</f>
        <v>02</v>
      </c>
      <c r="F217" s="2">
        <v>7</v>
      </c>
      <c r="G217" s="2" t="s">
        <v>22</v>
      </c>
      <c r="I217" s="2" t="s">
        <v>16</v>
      </c>
      <c r="J217" s="4"/>
      <c r="K217" s="3" t="s">
        <v>32</v>
      </c>
      <c r="L217" s="2">
        <v>2011</v>
      </c>
      <c r="M217" s="2" t="s">
        <v>17</v>
      </c>
    </row>
    <row r="218" spans="1:13" ht="72">
      <c r="A218" s="2" t="str">
        <f>"2023-02-17"</f>
        <v>2023-02-17</v>
      </c>
      <c r="B218" s="2" t="str">
        <f>"0755"</f>
        <v>0755</v>
      </c>
      <c r="C218" s="1" t="s">
        <v>33</v>
      </c>
      <c r="D218" s="1" t="s">
        <v>360</v>
      </c>
      <c r="E218" s="2" t="str">
        <f>"02"</f>
        <v>02</v>
      </c>
      <c r="F218" s="2">
        <v>17</v>
      </c>
      <c r="G218" s="2" t="s">
        <v>22</v>
      </c>
      <c r="I218" s="2" t="s">
        <v>16</v>
      </c>
      <c r="J218" s="4"/>
      <c r="K218" s="3" t="s">
        <v>359</v>
      </c>
      <c r="L218" s="2">
        <v>2020</v>
      </c>
      <c r="M218" s="2" t="s">
        <v>27</v>
      </c>
    </row>
    <row r="219" spans="1:13" ht="57.75">
      <c r="A219" s="2" t="str">
        <f>"2023-02-17"</f>
        <v>2023-02-17</v>
      </c>
      <c r="B219" s="2" t="str">
        <f>"0805"</f>
        <v>0805</v>
      </c>
      <c r="C219" s="1" t="s">
        <v>36</v>
      </c>
      <c r="D219" s="1" t="s">
        <v>362</v>
      </c>
      <c r="E219" s="2" t="str">
        <f>"01"</f>
        <v>01</v>
      </c>
      <c r="F219" s="2">
        <v>37</v>
      </c>
      <c r="G219" s="2" t="s">
        <v>22</v>
      </c>
      <c r="I219" s="2" t="s">
        <v>16</v>
      </c>
      <c r="J219" s="4"/>
      <c r="K219" s="3" t="s">
        <v>361</v>
      </c>
      <c r="L219" s="2">
        <v>2020</v>
      </c>
      <c r="M219" s="2" t="s">
        <v>27</v>
      </c>
    </row>
    <row r="220" spans="1:13" ht="72">
      <c r="A220" s="2" t="str">
        <f>"2023-02-17"</f>
        <v>2023-02-17</v>
      </c>
      <c r="B220" s="2" t="str">
        <f>"0815"</f>
        <v>0815</v>
      </c>
      <c r="C220" s="1" t="s">
        <v>39</v>
      </c>
      <c r="D220" s="1" t="s">
        <v>364</v>
      </c>
      <c r="E220" s="2" t="str">
        <f>"01"</f>
        <v>01</v>
      </c>
      <c r="F220" s="2">
        <v>11</v>
      </c>
      <c r="G220" s="2" t="s">
        <v>22</v>
      </c>
      <c r="I220" s="2" t="s">
        <v>16</v>
      </c>
      <c r="J220" s="4"/>
      <c r="K220" s="3" t="s">
        <v>363</v>
      </c>
      <c r="L220" s="2">
        <v>2020</v>
      </c>
      <c r="M220" s="2" t="s">
        <v>42</v>
      </c>
    </row>
    <row r="221" spans="1:14" ht="57.75">
      <c r="A221" s="2" t="str">
        <f>"2023-02-17"</f>
        <v>2023-02-17</v>
      </c>
      <c r="B221" s="2" t="str">
        <f>"0820"</f>
        <v>0820</v>
      </c>
      <c r="C221" s="1" t="s">
        <v>43</v>
      </c>
      <c r="D221" s="1" t="s">
        <v>451</v>
      </c>
      <c r="E221" s="2" t="str">
        <f>"02"</f>
        <v>02</v>
      </c>
      <c r="F221" s="2">
        <v>18</v>
      </c>
      <c r="G221" s="2" t="s">
        <v>14</v>
      </c>
      <c r="I221" s="2" t="s">
        <v>16</v>
      </c>
      <c r="J221" s="4"/>
      <c r="K221" s="3" t="s">
        <v>365</v>
      </c>
      <c r="L221" s="2">
        <v>1987</v>
      </c>
      <c r="M221" s="2" t="s">
        <v>46</v>
      </c>
      <c r="N221" s="2" t="s">
        <v>21</v>
      </c>
    </row>
    <row r="222" spans="1:13" ht="72">
      <c r="A222" s="2" t="str">
        <f>"2023-02-17"</f>
        <v>2023-02-17</v>
      </c>
      <c r="B222" s="2" t="str">
        <f>"0845"</f>
        <v>0845</v>
      </c>
      <c r="C222" s="1" t="s">
        <v>47</v>
      </c>
      <c r="D222" s="1" t="s">
        <v>367</v>
      </c>
      <c r="E222" s="2" t="str">
        <f>"02"</f>
        <v>02</v>
      </c>
      <c r="F222" s="2">
        <v>1</v>
      </c>
      <c r="G222" s="2" t="s">
        <v>22</v>
      </c>
      <c r="H222" s="2" t="s">
        <v>102</v>
      </c>
      <c r="I222" s="2" t="s">
        <v>16</v>
      </c>
      <c r="J222" s="4"/>
      <c r="K222" s="3" t="s">
        <v>366</v>
      </c>
      <c r="L222" s="2">
        <v>2014</v>
      </c>
      <c r="M222" s="2" t="s">
        <v>17</v>
      </c>
    </row>
    <row r="223" spans="1:13" ht="72">
      <c r="A223" s="2" t="str">
        <f>"2023-02-17"</f>
        <v>2023-02-17</v>
      </c>
      <c r="B223" s="2" t="str">
        <f>"0910"</f>
        <v>0910</v>
      </c>
      <c r="C223" s="1" t="s">
        <v>47</v>
      </c>
      <c r="D223" s="1" t="s">
        <v>369</v>
      </c>
      <c r="E223" s="2" t="str">
        <f>"02"</f>
        <v>02</v>
      </c>
      <c r="F223" s="2">
        <v>2</v>
      </c>
      <c r="G223" s="2" t="s">
        <v>22</v>
      </c>
      <c r="I223" s="2" t="s">
        <v>16</v>
      </c>
      <c r="J223" s="4"/>
      <c r="K223" s="3" t="s">
        <v>368</v>
      </c>
      <c r="L223" s="2">
        <v>2014</v>
      </c>
      <c r="M223" s="2" t="s">
        <v>17</v>
      </c>
    </row>
    <row r="224" spans="1:13" ht="72">
      <c r="A224" s="2" t="str">
        <f>"2023-02-17"</f>
        <v>2023-02-17</v>
      </c>
      <c r="B224" s="2" t="str">
        <f>"0935"</f>
        <v>0935</v>
      </c>
      <c r="C224" s="1" t="s">
        <v>53</v>
      </c>
      <c r="D224" s="1" t="s">
        <v>371</v>
      </c>
      <c r="E224" s="2" t="str">
        <f>"03"</f>
        <v>03</v>
      </c>
      <c r="F224" s="2">
        <v>12</v>
      </c>
      <c r="G224" s="2" t="s">
        <v>22</v>
      </c>
      <c r="I224" s="2" t="s">
        <v>16</v>
      </c>
      <c r="J224" s="4"/>
      <c r="K224" s="3" t="s">
        <v>370</v>
      </c>
      <c r="L224" s="2">
        <v>2019</v>
      </c>
      <c r="M224" s="2" t="s">
        <v>27</v>
      </c>
    </row>
    <row r="225" spans="1:14" ht="72">
      <c r="A225" s="2" t="str">
        <f>"2023-02-17"</f>
        <v>2023-02-17</v>
      </c>
      <c r="B225" s="2" t="str">
        <f>"1000"</f>
        <v>1000</v>
      </c>
      <c r="C225" s="1" t="s">
        <v>162</v>
      </c>
      <c r="D225" s="1" t="s">
        <v>164</v>
      </c>
      <c r="E225" s="2" t="str">
        <f>"02"</f>
        <v>02</v>
      </c>
      <c r="F225" s="2">
        <v>2</v>
      </c>
      <c r="G225" s="2" t="s">
        <v>14</v>
      </c>
      <c r="I225" s="2" t="s">
        <v>16</v>
      </c>
      <c r="J225" s="4"/>
      <c r="K225" s="3" t="s">
        <v>163</v>
      </c>
      <c r="L225" s="2">
        <v>2015</v>
      </c>
      <c r="M225" s="2" t="s">
        <v>27</v>
      </c>
      <c r="N225" s="2" t="s">
        <v>21</v>
      </c>
    </row>
    <row r="226" spans="1:13" ht="14.25">
      <c r="A226" s="2" t="str">
        <f>"2023-02-17"</f>
        <v>2023-02-17</v>
      </c>
      <c r="B226" s="2" t="str">
        <f>"1050"</f>
        <v>1050</v>
      </c>
      <c r="C226" s="1" t="s">
        <v>192</v>
      </c>
      <c r="D226" s="1" t="s">
        <v>372</v>
      </c>
      <c r="E226" s="2" t="str">
        <f>"01"</f>
        <v>01</v>
      </c>
      <c r="F226" s="2">
        <v>1</v>
      </c>
      <c r="I226" s="2" t="s">
        <v>16</v>
      </c>
      <c r="J226" s="4"/>
      <c r="K226" s="3" t="s">
        <v>474</v>
      </c>
      <c r="L226" s="2">
        <v>2022</v>
      </c>
      <c r="M226" s="2" t="s">
        <v>17</v>
      </c>
    </row>
    <row r="227" spans="1:14" ht="72">
      <c r="A227" s="2" t="str">
        <f>"2023-02-17"</f>
        <v>2023-02-17</v>
      </c>
      <c r="B227" s="2" t="str">
        <f>"1100"</f>
        <v>1100</v>
      </c>
      <c r="C227" s="1" t="s">
        <v>342</v>
      </c>
      <c r="D227" s="1" t="s">
        <v>344</v>
      </c>
      <c r="E227" s="2" t="str">
        <f>"02"</f>
        <v>02</v>
      </c>
      <c r="F227" s="2">
        <v>5</v>
      </c>
      <c r="G227" s="2" t="s">
        <v>14</v>
      </c>
      <c r="I227" s="2" t="s">
        <v>16</v>
      </c>
      <c r="J227" s="4"/>
      <c r="K227" s="3" t="s">
        <v>343</v>
      </c>
      <c r="L227" s="2">
        <v>2018</v>
      </c>
      <c r="M227" s="2" t="s">
        <v>17</v>
      </c>
      <c r="N227" s="2" t="s">
        <v>21</v>
      </c>
    </row>
    <row r="228" spans="1:13" ht="72">
      <c r="A228" s="2" t="str">
        <f>"2023-02-17"</f>
        <v>2023-02-17</v>
      </c>
      <c r="B228" s="2" t="str">
        <f>"1200"</f>
        <v>1200</v>
      </c>
      <c r="C228" s="1" t="s">
        <v>348</v>
      </c>
      <c r="D228" s="1" t="s">
        <v>95</v>
      </c>
      <c r="E228" s="2" t="str">
        <f>" "</f>
        <v> </v>
      </c>
      <c r="F228" s="2">
        <v>0</v>
      </c>
      <c r="G228" s="2" t="s">
        <v>349</v>
      </c>
      <c r="H228" s="2" t="s">
        <v>350</v>
      </c>
      <c r="I228" s="2" t="s">
        <v>16</v>
      </c>
      <c r="J228" s="4"/>
      <c r="K228" s="3" t="s">
        <v>449</v>
      </c>
      <c r="L228" s="2">
        <v>1998</v>
      </c>
      <c r="M228" s="2" t="s">
        <v>17</v>
      </c>
    </row>
    <row r="229" spans="1:13" ht="72">
      <c r="A229" s="2" t="str">
        <f>"2023-02-17"</f>
        <v>2023-02-17</v>
      </c>
      <c r="B229" s="2" t="str">
        <f>"1350"</f>
        <v>1350</v>
      </c>
      <c r="C229" s="1" t="s">
        <v>373</v>
      </c>
      <c r="E229" s="2" t="str">
        <f>"02"</f>
        <v>02</v>
      </c>
      <c r="F229" s="2">
        <v>0</v>
      </c>
      <c r="G229" s="2" t="s">
        <v>14</v>
      </c>
      <c r="I229" s="2" t="s">
        <v>16</v>
      </c>
      <c r="J229" s="4"/>
      <c r="K229" s="3" t="s">
        <v>374</v>
      </c>
      <c r="L229" s="2">
        <v>2018</v>
      </c>
      <c r="M229" s="2" t="s">
        <v>17</v>
      </c>
    </row>
    <row r="230" spans="1:13" ht="72">
      <c r="A230" s="2" t="str">
        <f>"2023-02-17"</f>
        <v>2023-02-17</v>
      </c>
      <c r="B230" s="2" t="str">
        <f>"1400"</f>
        <v>1400</v>
      </c>
      <c r="C230" s="1" t="s">
        <v>129</v>
      </c>
      <c r="E230" s="2" t="str">
        <f>"04"</f>
        <v>04</v>
      </c>
      <c r="F230" s="2">
        <v>104</v>
      </c>
      <c r="G230" s="2" t="s">
        <v>14</v>
      </c>
      <c r="H230" s="2" t="s">
        <v>102</v>
      </c>
      <c r="I230" s="2" t="s">
        <v>16</v>
      </c>
      <c r="J230" s="4"/>
      <c r="K230" s="3" t="s">
        <v>375</v>
      </c>
      <c r="L230" s="2">
        <v>2022</v>
      </c>
      <c r="M230" s="2" t="s">
        <v>100</v>
      </c>
    </row>
    <row r="231" spans="1:13" ht="57.75">
      <c r="A231" s="2" t="str">
        <f>"2023-02-17"</f>
        <v>2023-02-17</v>
      </c>
      <c r="B231" s="2" t="str">
        <f>"1430"</f>
        <v>1430</v>
      </c>
      <c r="C231" s="1" t="s">
        <v>132</v>
      </c>
      <c r="D231" s="1" t="s">
        <v>377</v>
      </c>
      <c r="E231" s="2" t="str">
        <f>"02"</f>
        <v>02</v>
      </c>
      <c r="F231" s="2">
        <v>75</v>
      </c>
      <c r="G231" s="2" t="s">
        <v>22</v>
      </c>
      <c r="I231" s="2" t="s">
        <v>16</v>
      </c>
      <c r="J231" s="4"/>
      <c r="K231" s="3" t="s">
        <v>376</v>
      </c>
      <c r="L231" s="2">
        <v>0</v>
      </c>
      <c r="M231" s="2" t="s">
        <v>17</v>
      </c>
    </row>
    <row r="232" spans="1:13" ht="72">
      <c r="A232" s="2" t="str">
        <f>"2023-02-17"</f>
        <v>2023-02-17</v>
      </c>
      <c r="B232" s="2" t="str">
        <f>"1500"</f>
        <v>1500</v>
      </c>
      <c r="C232" s="1" t="s">
        <v>47</v>
      </c>
      <c r="D232" s="1" t="s">
        <v>120</v>
      </c>
      <c r="E232" s="2" t="str">
        <f>"02"</f>
        <v>02</v>
      </c>
      <c r="F232" s="2">
        <v>7</v>
      </c>
      <c r="G232" s="2" t="s">
        <v>22</v>
      </c>
      <c r="I232" s="2" t="s">
        <v>16</v>
      </c>
      <c r="J232" s="4"/>
      <c r="K232" s="3" t="s">
        <v>119</v>
      </c>
      <c r="L232" s="2">
        <v>2014</v>
      </c>
      <c r="M232" s="2" t="s">
        <v>17</v>
      </c>
    </row>
    <row r="233" spans="1:13" ht="57.75">
      <c r="A233" s="2" t="str">
        <f>"2023-02-17"</f>
        <v>2023-02-17</v>
      </c>
      <c r="B233" s="2" t="str">
        <f>"1525"</f>
        <v>1525</v>
      </c>
      <c r="C233" s="1" t="s">
        <v>378</v>
      </c>
      <c r="D233" s="1" t="s">
        <v>378</v>
      </c>
      <c r="E233" s="2" t="str">
        <f>"01"</f>
        <v>01</v>
      </c>
      <c r="F233" s="2">
        <v>4</v>
      </c>
      <c r="G233" s="2" t="s">
        <v>22</v>
      </c>
      <c r="I233" s="2" t="s">
        <v>16</v>
      </c>
      <c r="J233" s="4"/>
      <c r="K233" s="3" t="s">
        <v>379</v>
      </c>
      <c r="L233" s="2">
        <v>0</v>
      </c>
      <c r="M233" s="2" t="s">
        <v>95</v>
      </c>
    </row>
    <row r="234" spans="1:13" ht="72">
      <c r="A234" s="2" t="str">
        <f>"2023-02-17"</f>
        <v>2023-02-17</v>
      </c>
      <c r="B234" s="2" t="str">
        <f>"1540"</f>
        <v>1540</v>
      </c>
      <c r="C234" s="1" t="s">
        <v>36</v>
      </c>
      <c r="D234" s="1" t="s">
        <v>381</v>
      </c>
      <c r="E234" s="2" t="str">
        <f>"01"</f>
        <v>01</v>
      </c>
      <c r="F234" s="2">
        <v>21</v>
      </c>
      <c r="G234" s="2" t="s">
        <v>14</v>
      </c>
      <c r="I234" s="2" t="s">
        <v>16</v>
      </c>
      <c r="J234" s="4"/>
      <c r="K234" s="3" t="s">
        <v>380</v>
      </c>
      <c r="L234" s="2">
        <v>2020</v>
      </c>
      <c r="M234" s="2" t="s">
        <v>27</v>
      </c>
    </row>
    <row r="235" spans="1:13" ht="57.75">
      <c r="A235" s="2" t="str">
        <f>"2023-02-17"</f>
        <v>2023-02-17</v>
      </c>
      <c r="B235" s="2" t="str">
        <f>"1555"</f>
        <v>1555</v>
      </c>
      <c r="C235" s="1" t="s">
        <v>329</v>
      </c>
      <c r="D235" s="1" t="s">
        <v>383</v>
      </c>
      <c r="E235" s="2" t="str">
        <f>"01"</f>
        <v>01</v>
      </c>
      <c r="F235" s="2">
        <v>4</v>
      </c>
      <c r="G235" s="2" t="s">
        <v>22</v>
      </c>
      <c r="I235" s="2" t="s">
        <v>16</v>
      </c>
      <c r="J235" s="4"/>
      <c r="K235" s="3" t="s">
        <v>382</v>
      </c>
      <c r="L235" s="2">
        <v>2021</v>
      </c>
      <c r="M235" s="2" t="s">
        <v>144</v>
      </c>
    </row>
    <row r="236" spans="1:14" ht="28.5">
      <c r="A236" s="2" t="str">
        <f>"2023-02-17"</f>
        <v>2023-02-17</v>
      </c>
      <c r="B236" s="2" t="str">
        <f>"1600"</f>
        <v>1600</v>
      </c>
      <c r="C236" s="1" t="s">
        <v>145</v>
      </c>
      <c r="D236" s="1" t="s">
        <v>385</v>
      </c>
      <c r="E236" s="2" t="str">
        <f>"01"</f>
        <v>01</v>
      </c>
      <c r="F236" s="2">
        <v>2</v>
      </c>
      <c r="G236" s="2" t="s">
        <v>14</v>
      </c>
      <c r="H236" s="2" t="s">
        <v>102</v>
      </c>
      <c r="I236" s="2" t="s">
        <v>16</v>
      </c>
      <c r="J236" s="4"/>
      <c r="K236" s="3" t="s">
        <v>384</v>
      </c>
      <c r="L236" s="2">
        <v>2017</v>
      </c>
      <c r="M236" s="2" t="s">
        <v>17</v>
      </c>
      <c r="N236" s="2" t="s">
        <v>21</v>
      </c>
    </row>
    <row r="237" spans="1:14" ht="43.5">
      <c r="A237" s="2" t="str">
        <f>"2023-02-17"</f>
        <v>2023-02-17</v>
      </c>
      <c r="B237" s="2" t="str">
        <f>"1630"</f>
        <v>1630</v>
      </c>
      <c r="C237" s="1" t="s">
        <v>43</v>
      </c>
      <c r="D237" s="1" t="s">
        <v>440</v>
      </c>
      <c r="E237" s="2" t="str">
        <f>"02"</f>
        <v>02</v>
      </c>
      <c r="F237" s="2">
        <v>25</v>
      </c>
      <c r="G237" s="2" t="s">
        <v>14</v>
      </c>
      <c r="I237" s="2" t="s">
        <v>16</v>
      </c>
      <c r="J237" s="4"/>
      <c r="K237" s="3" t="s">
        <v>118</v>
      </c>
      <c r="L237" s="2">
        <v>1987</v>
      </c>
      <c r="M237" s="2" t="s">
        <v>46</v>
      </c>
      <c r="N237" s="2" t="s">
        <v>21</v>
      </c>
    </row>
    <row r="238" spans="1:13" ht="72">
      <c r="A238" s="2" t="str">
        <f>"2023-02-17"</f>
        <v>2023-02-17</v>
      </c>
      <c r="B238" s="2" t="str">
        <f>"1700"</f>
        <v>1700</v>
      </c>
      <c r="C238" s="1" t="s">
        <v>150</v>
      </c>
      <c r="D238" s="1" t="s">
        <v>387</v>
      </c>
      <c r="E238" s="2" t="str">
        <f>"2019"</f>
        <v>2019</v>
      </c>
      <c r="F238" s="2">
        <v>16</v>
      </c>
      <c r="G238" s="2" t="s">
        <v>14</v>
      </c>
      <c r="I238" s="2" t="s">
        <v>16</v>
      </c>
      <c r="J238" s="4"/>
      <c r="K238" s="3" t="s">
        <v>386</v>
      </c>
      <c r="L238" s="2">
        <v>2019</v>
      </c>
      <c r="M238" s="2" t="s">
        <v>17</v>
      </c>
    </row>
    <row r="239" spans="1:13" ht="57.75">
      <c r="A239" s="2" t="str">
        <f>"2023-02-17"</f>
        <v>2023-02-17</v>
      </c>
      <c r="B239" s="2" t="str">
        <f>"1715"</f>
        <v>1715</v>
      </c>
      <c r="C239" s="1" t="s">
        <v>150</v>
      </c>
      <c r="D239" s="1" t="s">
        <v>389</v>
      </c>
      <c r="E239" s="2" t="str">
        <f>"2019"</f>
        <v>2019</v>
      </c>
      <c r="F239" s="2">
        <v>17</v>
      </c>
      <c r="G239" s="2" t="s">
        <v>14</v>
      </c>
      <c r="H239" s="2" t="s">
        <v>69</v>
      </c>
      <c r="I239" s="2" t="s">
        <v>16</v>
      </c>
      <c r="J239" s="4"/>
      <c r="K239" s="3" t="s">
        <v>388</v>
      </c>
      <c r="L239" s="2">
        <v>2019</v>
      </c>
      <c r="M239" s="2" t="s">
        <v>17</v>
      </c>
    </row>
    <row r="240" spans="1:14" ht="57.75">
      <c r="A240" s="6" t="str">
        <f>"2023-02-17"</f>
        <v>2023-02-17</v>
      </c>
      <c r="B240" s="6" t="str">
        <f>"1730"</f>
        <v>1730</v>
      </c>
      <c r="C240" s="7" t="s">
        <v>390</v>
      </c>
      <c r="D240" s="7"/>
      <c r="E240" s="6" t="str">
        <f>"2023"</f>
        <v>2023</v>
      </c>
      <c r="F240" s="6">
        <v>5</v>
      </c>
      <c r="G240" s="6" t="s">
        <v>57</v>
      </c>
      <c r="H240" s="6"/>
      <c r="I240" s="6" t="s">
        <v>16</v>
      </c>
      <c r="J240" s="5" t="s">
        <v>468</v>
      </c>
      <c r="K240" s="8" t="s">
        <v>391</v>
      </c>
      <c r="L240" s="6">
        <v>2023</v>
      </c>
      <c r="M240" s="6" t="s">
        <v>17</v>
      </c>
      <c r="N240" s="6"/>
    </row>
    <row r="241" spans="1:13" ht="57.75">
      <c r="A241" s="2" t="str">
        <f>"2023-02-17"</f>
        <v>2023-02-17</v>
      </c>
      <c r="B241" s="2" t="str">
        <f>"1800"</f>
        <v>1800</v>
      </c>
      <c r="C241" s="1" t="s">
        <v>157</v>
      </c>
      <c r="D241" s="1" t="s">
        <v>392</v>
      </c>
      <c r="E241" s="2" t="str">
        <f>"2022"</f>
        <v>2022</v>
      </c>
      <c r="F241" s="2">
        <v>11</v>
      </c>
      <c r="G241" s="2" t="s">
        <v>22</v>
      </c>
      <c r="I241" s="2" t="s">
        <v>16</v>
      </c>
      <c r="J241" s="4"/>
      <c r="K241" s="3" t="s">
        <v>217</v>
      </c>
      <c r="L241" s="2">
        <v>2022</v>
      </c>
      <c r="M241" s="2" t="s">
        <v>17</v>
      </c>
    </row>
    <row r="242" spans="1:13" ht="72">
      <c r="A242" s="2" t="str">
        <f>"2023-02-17"</f>
        <v>2023-02-17</v>
      </c>
      <c r="B242" s="2" t="str">
        <f>"1830"</f>
        <v>1830</v>
      </c>
      <c r="C242" s="1" t="s">
        <v>157</v>
      </c>
      <c r="E242" s="2" t="str">
        <f>"01"</f>
        <v>01</v>
      </c>
      <c r="F242" s="2">
        <v>0</v>
      </c>
      <c r="G242" s="2" t="s">
        <v>22</v>
      </c>
      <c r="I242" s="2" t="s">
        <v>16</v>
      </c>
      <c r="J242" s="4"/>
      <c r="K242" s="3" t="s">
        <v>393</v>
      </c>
      <c r="L242" s="2">
        <v>2019</v>
      </c>
      <c r="M242" s="2" t="s">
        <v>17</v>
      </c>
    </row>
    <row r="243" spans="1:14" ht="72">
      <c r="A243" s="6" t="str">
        <f>"2023-02-17"</f>
        <v>2023-02-17</v>
      </c>
      <c r="B243" s="6" t="str">
        <f>"1840"</f>
        <v>1840</v>
      </c>
      <c r="C243" s="7" t="s">
        <v>162</v>
      </c>
      <c r="D243" s="7" t="s">
        <v>220</v>
      </c>
      <c r="E243" s="6" t="str">
        <f>"02"</f>
        <v>02</v>
      </c>
      <c r="F243" s="6">
        <v>3</v>
      </c>
      <c r="G243" s="6" t="s">
        <v>22</v>
      </c>
      <c r="H243" s="6"/>
      <c r="I243" s="6" t="s">
        <v>16</v>
      </c>
      <c r="J243" s="5" t="s">
        <v>459</v>
      </c>
      <c r="K243" s="8" t="s">
        <v>219</v>
      </c>
      <c r="L243" s="6">
        <v>2015</v>
      </c>
      <c r="M243" s="6" t="s">
        <v>27</v>
      </c>
      <c r="N243" s="6" t="s">
        <v>95</v>
      </c>
    </row>
    <row r="244" spans="1:14" ht="43.5">
      <c r="A244" s="6" t="str">
        <f>"2023-02-17"</f>
        <v>2023-02-17</v>
      </c>
      <c r="B244" s="6" t="str">
        <f>"1930"</f>
        <v>1930</v>
      </c>
      <c r="C244" s="7" t="s">
        <v>394</v>
      </c>
      <c r="D244" s="7" t="s">
        <v>95</v>
      </c>
      <c r="E244" s="6" t="str">
        <f>" "</f>
        <v> </v>
      </c>
      <c r="F244" s="6">
        <v>0</v>
      </c>
      <c r="G244" s="6" t="s">
        <v>14</v>
      </c>
      <c r="H244" s="6"/>
      <c r="I244" s="6" t="s">
        <v>16</v>
      </c>
      <c r="J244" s="5" t="s">
        <v>469</v>
      </c>
      <c r="K244" s="8" t="s">
        <v>395</v>
      </c>
      <c r="L244" s="6">
        <v>2013</v>
      </c>
      <c r="M244" s="6" t="s">
        <v>46</v>
      </c>
      <c r="N244" s="6"/>
    </row>
    <row r="245" spans="1:14" ht="57.75">
      <c r="A245" s="6" t="str">
        <f>"2023-02-17"</f>
        <v>2023-02-17</v>
      </c>
      <c r="B245" s="6" t="str">
        <f>"2115"</f>
        <v>2115</v>
      </c>
      <c r="C245" s="7" t="s">
        <v>342</v>
      </c>
      <c r="D245" s="7" t="s">
        <v>397</v>
      </c>
      <c r="E245" s="6" t="str">
        <f>"03"</f>
        <v>03</v>
      </c>
      <c r="F245" s="6">
        <v>8</v>
      </c>
      <c r="G245" s="6" t="s">
        <v>22</v>
      </c>
      <c r="H245" s="6"/>
      <c r="I245" s="6" t="s">
        <v>16</v>
      </c>
      <c r="J245" s="5" t="s">
        <v>466</v>
      </c>
      <c r="K245" s="8" t="s">
        <v>396</v>
      </c>
      <c r="L245" s="6">
        <v>2019</v>
      </c>
      <c r="M245" s="6" t="s">
        <v>17</v>
      </c>
      <c r="N245" s="6"/>
    </row>
    <row r="246" spans="1:13" ht="57.75">
      <c r="A246" s="2" t="str">
        <f>"2023-02-17"</f>
        <v>2023-02-17</v>
      </c>
      <c r="B246" s="2" t="str">
        <f>"2215"</f>
        <v>2215</v>
      </c>
      <c r="C246" s="1" t="s">
        <v>398</v>
      </c>
      <c r="E246" s="2" t="str">
        <f>"2021"</f>
        <v>2021</v>
      </c>
      <c r="F246" s="2">
        <v>1</v>
      </c>
      <c r="G246" s="2" t="s">
        <v>14</v>
      </c>
      <c r="I246" s="2" t="s">
        <v>16</v>
      </c>
      <c r="J246" s="4"/>
      <c r="K246" s="3" t="s">
        <v>399</v>
      </c>
      <c r="L246" s="2">
        <v>2021</v>
      </c>
      <c r="M246" s="2" t="s">
        <v>17</v>
      </c>
    </row>
    <row r="247" spans="1:13" ht="72">
      <c r="A247" s="2" t="str">
        <f>"2023-02-17"</f>
        <v>2023-02-17</v>
      </c>
      <c r="B247" s="2" t="str">
        <f>"2315"</f>
        <v>2315</v>
      </c>
      <c r="C247" s="1" t="s">
        <v>400</v>
      </c>
      <c r="E247" s="2" t="str">
        <f>" "</f>
        <v> </v>
      </c>
      <c r="F247" s="2">
        <v>0</v>
      </c>
      <c r="G247" s="2" t="s">
        <v>14</v>
      </c>
      <c r="I247" s="2" t="s">
        <v>16</v>
      </c>
      <c r="J247" s="4"/>
      <c r="K247" s="3" t="s">
        <v>401</v>
      </c>
      <c r="L247" s="2">
        <v>2021</v>
      </c>
      <c r="M247" s="2" t="s">
        <v>17</v>
      </c>
    </row>
    <row r="248" spans="1:13" ht="57.75">
      <c r="A248" s="2" t="str">
        <f>"2023-02-17"</f>
        <v>2023-02-17</v>
      </c>
      <c r="B248" s="2" t="str">
        <f>"2400"</f>
        <v>2400</v>
      </c>
      <c r="C248" s="1" t="s">
        <v>13</v>
      </c>
      <c r="E248" s="2" t="str">
        <f>"03"</f>
        <v>03</v>
      </c>
      <c r="F248" s="2">
        <v>16</v>
      </c>
      <c r="G248" s="2" t="s">
        <v>14</v>
      </c>
      <c r="I248" s="2" t="s">
        <v>16</v>
      </c>
      <c r="J248" s="4"/>
      <c r="K248" s="3" t="s">
        <v>15</v>
      </c>
      <c r="L248" s="2">
        <v>2012</v>
      </c>
      <c r="M248" s="2" t="s">
        <v>17</v>
      </c>
    </row>
    <row r="249" spans="1:13" ht="57.75">
      <c r="A249" s="2" t="str">
        <f>"2023-02-17"</f>
        <v>2023-02-17</v>
      </c>
      <c r="B249" s="2" t="str">
        <f>"2500"</f>
        <v>2500</v>
      </c>
      <c r="C249" s="1" t="s">
        <v>13</v>
      </c>
      <c r="E249" s="2" t="str">
        <f>"03"</f>
        <v>03</v>
      </c>
      <c r="F249" s="2">
        <v>16</v>
      </c>
      <c r="G249" s="2" t="s">
        <v>14</v>
      </c>
      <c r="I249" s="2" t="s">
        <v>16</v>
      </c>
      <c r="J249" s="4"/>
      <c r="K249" s="3" t="s">
        <v>15</v>
      </c>
      <c r="L249" s="2">
        <v>2012</v>
      </c>
      <c r="M249" s="2" t="s">
        <v>17</v>
      </c>
    </row>
    <row r="250" spans="1:13" ht="57.75">
      <c r="A250" s="2" t="str">
        <f>"2023-02-17"</f>
        <v>2023-02-17</v>
      </c>
      <c r="B250" s="2" t="str">
        <f>"2600"</f>
        <v>2600</v>
      </c>
      <c r="C250" s="1" t="s">
        <v>13</v>
      </c>
      <c r="E250" s="2" t="str">
        <f>"03"</f>
        <v>03</v>
      </c>
      <c r="F250" s="2">
        <v>16</v>
      </c>
      <c r="G250" s="2" t="s">
        <v>14</v>
      </c>
      <c r="I250" s="2" t="s">
        <v>16</v>
      </c>
      <c r="J250" s="4"/>
      <c r="K250" s="3" t="s">
        <v>15</v>
      </c>
      <c r="L250" s="2">
        <v>2012</v>
      </c>
      <c r="M250" s="2" t="s">
        <v>17</v>
      </c>
    </row>
    <row r="251" spans="1:13" ht="57.75">
      <c r="A251" s="2" t="str">
        <f>"2023-02-17"</f>
        <v>2023-02-17</v>
      </c>
      <c r="B251" s="2" t="str">
        <f>"2700"</f>
        <v>2700</v>
      </c>
      <c r="C251" s="1" t="s">
        <v>13</v>
      </c>
      <c r="E251" s="2" t="str">
        <f>"03"</f>
        <v>03</v>
      </c>
      <c r="F251" s="2">
        <v>16</v>
      </c>
      <c r="G251" s="2" t="s">
        <v>14</v>
      </c>
      <c r="I251" s="2" t="s">
        <v>16</v>
      </c>
      <c r="J251" s="4"/>
      <c r="K251" s="3" t="s">
        <v>15</v>
      </c>
      <c r="L251" s="2">
        <v>2012</v>
      </c>
      <c r="M251" s="2" t="s">
        <v>17</v>
      </c>
    </row>
    <row r="252" spans="1:13" ht="57.75">
      <c r="A252" s="2" t="str">
        <f>"2023-02-17"</f>
        <v>2023-02-17</v>
      </c>
      <c r="B252" s="2" t="str">
        <f>"2800"</f>
        <v>2800</v>
      </c>
      <c r="C252" s="1" t="s">
        <v>13</v>
      </c>
      <c r="E252" s="2" t="str">
        <f>"03"</f>
        <v>03</v>
      </c>
      <c r="F252" s="2">
        <v>16</v>
      </c>
      <c r="G252" s="2" t="s">
        <v>14</v>
      </c>
      <c r="I252" s="2" t="s">
        <v>16</v>
      </c>
      <c r="J252" s="4"/>
      <c r="K252" s="3" t="s">
        <v>15</v>
      </c>
      <c r="L252" s="2">
        <v>2012</v>
      </c>
      <c r="M252" s="2" t="s">
        <v>17</v>
      </c>
    </row>
    <row r="253" spans="1:13" ht="57.75">
      <c r="A253" s="2" t="str">
        <f>"2023-02-18"</f>
        <v>2023-02-18</v>
      </c>
      <c r="B253" s="2" t="str">
        <f>"0500"</f>
        <v>0500</v>
      </c>
      <c r="C253" s="1" t="s">
        <v>13</v>
      </c>
      <c r="E253" s="2" t="str">
        <f>"03"</f>
        <v>03</v>
      </c>
      <c r="F253" s="2">
        <v>16</v>
      </c>
      <c r="G253" s="2" t="s">
        <v>14</v>
      </c>
      <c r="I253" s="2" t="s">
        <v>16</v>
      </c>
      <c r="J253" s="4"/>
      <c r="K253" s="3" t="s">
        <v>15</v>
      </c>
      <c r="L253" s="2">
        <v>2012</v>
      </c>
      <c r="M253" s="2" t="s">
        <v>17</v>
      </c>
    </row>
    <row r="254" spans="1:13" ht="28.5">
      <c r="A254" s="2" t="str">
        <f>"2023-02-18"</f>
        <v>2023-02-18</v>
      </c>
      <c r="B254" s="2" t="str">
        <f>"0600"</f>
        <v>0600</v>
      </c>
      <c r="C254" s="1" t="s">
        <v>18</v>
      </c>
      <c r="D254" s="1" t="s">
        <v>402</v>
      </c>
      <c r="E254" s="2" t="str">
        <f>"02"</f>
        <v>02</v>
      </c>
      <c r="F254" s="2">
        <v>8</v>
      </c>
      <c r="G254" s="2" t="s">
        <v>22</v>
      </c>
      <c r="I254" s="2" t="s">
        <v>16</v>
      </c>
      <c r="J254" s="4"/>
      <c r="K254" s="3" t="s">
        <v>19</v>
      </c>
      <c r="L254" s="2">
        <v>2019</v>
      </c>
      <c r="M254" s="2" t="s">
        <v>17</v>
      </c>
    </row>
    <row r="255" spans="1:13" ht="28.5">
      <c r="A255" s="2" t="str">
        <f>"2023-02-18"</f>
        <v>2023-02-18</v>
      </c>
      <c r="B255" s="2" t="str">
        <f>"0625"</f>
        <v>0625</v>
      </c>
      <c r="C255" s="1" t="s">
        <v>18</v>
      </c>
      <c r="D255" s="1" t="s">
        <v>20</v>
      </c>
      <c r="E255" s="2" t="str">
        <f>"02"</f>
        <v>02</v>
      </c>
      <c r="F255" s="2">
        <v>9</v>
      </c>
      <c r="G255" s="2" t="s">
        <v>14</v>
      </c>
      <c r="I255" s="2" t="s">
        <v>16</v>
      </c>
      <c r="J255" s="4"/>
      <c r="K255" s="3" t="s">
        <v>19</v>
      </c>
      <c r="L255" s="2">
        <v>2019</v>
      </c>
      <c r="M255" s="2" t="s">
        <v>17</v>
      </c>
    </row>
    <row r="256" spans="1:13" ht="72">
      <c r="A256" s="2" t="str">
        <f>"2023-02-18"</f>
        <v>2023-02-18</v>
      </c>
      <c r="B256" s="2" t="str">
        <f>"0650"</f>
        <v>0650</v>
      </c>
      <c r="C256" s="1" t="s">
        <v>24</v>
      </c>
      <c r="D256" s="1" t="s">
        <v>404</v>
      </c>
      <c r="E256" s="2" t="str">
        <f>"02"</f>
        <v>02</v>
      </c>
      <c r="F256" s="2">
        <v>11</v>
      </c>
      <c r="G256" s="2" t="s">
        <v>22</v>
      </c>
      <c r="I256" s="2" t="s">
        <v>16</v>
      </c>
      <c r="J256" s="4"/>
      <c r="K256" s="3" t="s">
        <v>403</v>
      </c>
      <c r="L256" s="2">
        <v>2018</v>
      </c>
      <c r="M256" s="2" t="s">
        <v>27</v>
      </c>
    </row>
    <row r="257" spans="1:13" ht="72">
      <c r="A257" s="2" t="str">
        <f>"2023-02-18"</f>
        <v>2023-02-18</v>
      </c>
      <c r="B257" s="2" t="str">
        <f>"0715"</f>
        <v>0715</v>
      </c>
      <c r="C257" s="1" t="s">
        <v>28</v>
      </c>
      <c r="D257" s="1" t="s">
        <v>406</v>
      </c>
      <c r="E257" s="2" t="str">
        <f>"02"</f>
        <v>02</v>
      </c>
      <c r="F257" s="2">
        <v>4</v>
      </c>
      <c r="G257" s="2" t="s">
        <v>22</v>
      </c>
      <c r="I257" s="2" t="s">
        <v>16</v>
      </c>
      <c r="J257" s="4"/>
      <c r="K257" s="3" t="s">
        <v>405</v>
      </c>
      <c r="L257" s="2">
        <v>2018</v>
      </c>
      <c r="M257" s="2" t="s">
        <v>17</v>
      </c>
    </row>
    <row r="258" spans="1:13" ht="28.5">
      <c r="A258" s="2" t="str">
        <f>"2023-02-18"</f>
        <v>2023-02-18</v>
      </c>
      <c r="B258" s="2" t="str">
        <f>"0730"</f>
        <v>0730</v>
      </c>
      <c r="C258" s="1" t="s">
        <v>31</v>
      </c>
      <c r="E258" s="2" t="str">
        <f>"02"</f>
        <v>02</v>
      </c>
      <c r="F258" s="2">
        <v>8</v>
      </c>
      <c r="G258" s="2" t="s">
        <v>22</v>
      </c>
      <c r="I258" s="2" t="s">
        <v>16</v>
      </c>
      <c r="J258" s="4"/>
      <c r="K258" s="3" t="s">
        <v>32</v>
      </c>
      <c r="L258" s="2">
        <v>2011</v>
      </c>
      <c r="M258" s="2" t="s">
        <v>17</v>
      </c>
    </row>
    <row r="259" spans="1:13" ht="72">
      <c r="A259" s="2" t="str">
        <f>"2023-02-18"</f>
        <v>2023-02-18</v>
      </c>
      <c r="B259" s="2" t="str">
        <f>"0755"</f>
        <v>0755</v>
      </c>
      <c r="C259" s="1" t="s">
        <v>33</v>
      </c>
      <c r="D259" s="1" t="s">
        <v>408</v>
      </c>
      <c r="E259" s="2" t="str">
        <f>"02"</f>
        <v>02</v>
      </c>
      <c r="F259" s="2">
        <v>18</v>
      </c>
      <c r="G259" s="2" t="s">
        <v>22</v>
      </c>
      <c r="I259" s="2" t="s">
        <v>16</v>
      </c>
      <c r="J259" s="4"/>
      <c r="K259" s="3" t="s">
        <v>407</v>
      </c>
      <c r="L259" s="2">
        <v>2020</v>
      </c>
      <c r="M259" s="2" t="s">
        <v>27</v>
      </c>
    </row>
    <row r="260" spans="1:13" ht="57.75">
      <c r="A260" s="2" t="str">
        <f>"2023-02-18"</f>
        <v>2023-02-18</v>
      </c>
      <c r="B260" s="2" t="str">
        <f>"0805"</f>
        <v>0805</v>
      </c>
      <c r="C260" s="1" t="s">
        <v>36</v>
      </c>
      <c r="D260" s="1" t="s">
        <v>410</v>
      </c>
      <c r="E260" s="2" t="str">
        <f>"01"</f>
        <v>01</v>
      </c>
      <c r="F260" s="2">
        <v>38</v>
      </c>
      <c r="G260" s="2" t="s">
        <v>22</v>
      </c>
      <c r="I260" s="2" t="s">
        <v>16</v>
      </c>
      <c r="J260" s="4"/>
      <c r="K260" s="3" t="s">
        <v>409</v>
      </c>
      <c r="L260" s="2">
        <v>2020</v>
      </c>
      <c r="M260" s="2" t="s">
        <v>27</v>
      </c>
    </row>
    <row r="261" spans="1:13" ht="57.75">
      <c r="A261" s="2" t="str">
        <f>"2023-02-18"</f>
        <v>2023-02-18</v>
      </c>
      <c r="B261" s="2" t="str">
        <f>"0815"</f>
        <v>0815</v>
      </c>
      <c r="C261" s="1" t="s">
        <v>39</v>
      </c>
      <c r="D261" s="1" t="s">
        <v>412</v>
      </c>
      <c r="E261" s="2" t="str">
        <f>"01"</f>
        <v>01</v>
      </c>
      <c r="F261" s="2">
        <v>12</v>
      </c>
      <c r="G261" s="2" t="s">
        <v>22</v>
      </c>
      <c r="I261" s="2" t="s">
        <v>16</v>
      </c>
      <c r="J261" s="4"/>
      <c r="K261" s="3" t="s">
        <v>411</v>
      </c>
      <c r="L261" s="2">
        <v>2020</v>
      </c>
      <c r="M261" s="2" t="s">
        <v>42</v>
      </c>
    </row>
    <row r="262" spans="1:14" ht="43.5">
      <c r="A262" s="2" t="str">
        <f>"2023-02-18"</f>
        <v>2023-02-18</v>
      </c>
      <c r="B262" s="2" t="str">
        <f>"0820"</f>
        <v>0820</v>
      </c>
      <c r="C262" s="1" t="s">
        <v>43</v>
      </c>
      <c r="D262" s="1" t="s">
        <v>414</v>
      </c>
      <c r="E262" s="2" t="str">
        <f>"02"</f>
        <v>02</v>
      </c>
      <c r="F262" s="2">
        <v>19</v>
      </c>
      <c r="G262" s="2" t="s">
        <v>14</v>
      </c>
      <c r="I262" s="2" t="s">
        <v>16</v>
      </c>
      <c r="J262" s="4"/>
      <c r="K262" s="3" t="s">
        <v>413</v>
      </c>
      <c r="L262" s="2">
        <v>1987</v>
      </c>
      <c r="M262" s="2" t="s">
        <v>46</v>
      </c>
      <c r="N262" s="2" t="s">
        <v>21</v>
      </c>
    </row>
    <row r="263" spans="1:13" ht="57.75">
      <c r="A263" s="2" t="str">
        <f>"2023-02-18"</f>
        <v>2023-02-18</v>
      </c>
      <c r="B263" s="2" t="str">
        <f>"0845"</f>
        <v>0845</v>
      </c>
      <c r="C263" s="1" t="s">
        <v>47</v>
      </c>
      <c r="D263" s="1" t="s">
        <v>416</v>
      </c>
      <c r="E263" s="2" t="str">
        <f>"02"</f>
        <v>02</v>
      </c>
      <c r="F263" s="2">
        <v>3</v>
      </c>
      <c r="G263" s="2" t="s">
        <v>14</v>
      </c>
      <c r="H263" s="2" t="s">
        <v>130</v>
      </c>
      <c r="I263" s="2" t="s">
        <v>16</v>
      </c>
      <c r="J263" s="4"/>
      <c r="K263" s="3" t="s">
        <v>415</v>
      </c>
      <c r="L263" s="2">
        <v>2014</v>
      </c>
      <c r="M263" s="2" t="s">
        <v>17</v>
      </c>
    </row>
    <row r="264" spans="1:13" ht="57.75">
      <c r="A264" s="2" t="str">
        <f>"2023-02-18"</f>
        <v>2023-02-18</v>
      </c>
      <c r="B264" s="2" t="str">
        <f>"0910"</f>
        <v>0910</v>
      </c>
      <c r="C264" s="1" t="s">
        <v>47</v>
      </c>
      <c r="D264" s="1" t="s">
        <v>52</v>
      </c>
      <c r="E264" s="2" t="str">
        <f>"02"</f>
        <v>02</v>
      </c>
      <c r="F264" s="2">
        <v>4</v>
      </c>
      <c r="G264" s="2" t="s">
        <v>22</v>
      </c>
      <c r="I264" s="2" t="s">
        <v>16</v>
      </c>
      <c r="J264" s="4"/>
      <c r="K264" s="3" t="s">
        <v>51</v>
      </c>
      <c r="L264" s="2">
        <v>2014</v>
      </c>
      <c r="M264" s="2" t="s">
        <v>17</v>
      </c>
    </row>
    <row r="265" spans="1:13" ht="72">
      <c r="A265" s="2" t="str">
        <f>"2023-02-18"</f>
        <v>2023-02-18</v>
      </c>
      <c r="B265" s="2" t="str">
        <f>"0935"</f>
        <v>0935</v>
      </c>
      <c r="C265" s="1" t="s">
        <v>53</v>
      </c>
      <c r="D265" s="1" t="s">
        <v>55</v>
      </c>
      <c r="E265" s="2" t="str">
        <f>"03"</f>
        <v>03</v>
      </c>
      <c r="F265" s="2">
        <v>13</v>
      </c>
      <c r="G265" s="2" t="s">
        <v>22</v>
      </c>
      <c r="I265" s="2" t="s">
        <v>16</v>
      </c>
      <c r="J265" s="4"/>
      <c r="K265" s="3" t="s">
        <v>54</v>
      </c>
      <c r="L265" s="2">
        <v>2019</v>
      </c>
      <c r="M265" s="2" t="s">
        <v>27</v>
      </c>
    </row>
    <row r="266" spans="1:13" ht="57.75">
      <c r="A266" s="2" t="str">
        <f>"2023-02-18"</f>
        <v>2023-02-18</v>
      </c>
      <c r="B266" s="2" t="str">
        <f>"1000"</f>
        <v>1000</v>
      </c>
      <c r="C266" s="1" t="s">
        <v>417</v>
      </c>
      <c r="E266" s="2" t="str">
        <f>" "</f>
        <v> </v>
      </c>
      <c r="F266" s="2">
        <v>0</v>
      </c>
      <c r="J266" s="4"/>
      <c r="K266" s="3" t="s">
        <v>452</v>
      </c>
      <c r="L266" s="2">
        <v>2021</v>
      </c>
      <c r="M266" s="2" t="s">
        <v>46</v>
      </c>
    </row>
    <row r="267" spans="1:13" ht="43.5">
      <c r="A267" s="2" t="str">
        <f>"2023-02-18"</f>
        <v>2023-02-18</v>
      </c>
      <c r="B267" s="2" t="str">
        <f>"1040"</f>
        <v>1040</v>
      </c>
      <c r="C267" s="1" t="s">
        <v>394</v>
      </c>
      <c r="D267" s="1" t="s">
        <v>95</v>
      </c>
      <c r="E267" s="2" t="str">
        <f>" "</f>
        <v> </v>
      </c>
      <c r="F267" s="2">
        <v>0</v>
      </c>
      <c r="G267" s="2" t="s">
        <v>14</v>
      </c>
      <c r="I267" s="2" t="s">
        <v>16</v>
      </c>
      <c r="J267" s="4"/>
      <c r="K267" s="3" t="s">
        <v>395</v>
      </c>
      <c r="L267" s="2">
        <v>2013</v>
      </c>
      <c r="M267" s="2" t="s">
        <v>46</v>
      </c>
    </row>
    <row r="268" spans="1:14" ht="72">
      <c r="A268" s="2" t="str">
        <f>"2023-02-18"</f>
        <v>2023-02-18</v>
      </c>
      <c r="B268" s="2" t="str">
        <f>"1225"</f>
        <v>1225</v>
      </c>
      <c r="C268" s="1" t="s">
        <v>162</v>
      </c>
      <c r="D268" s="1" t="s">
        <v>220</v>
      </c>
      <c r="E268" s="2" t="str">
        <f>"02"</f>
        <v>02</v>
      </c>
      <c r="F268" s="2">
        <v>3</v>
      </c>
      <c r="G268" s="2" t="s">
        <v>22</v>
      </c>
      <c r="I268" s="2" t="s">
        <v>16</v>
      </c>
      <c r="J268" s="4"/>
      <c r="K268" s="3" t="s">
        <v>219</v>
      </c>
      <c r="L268" s="2">
        <v>2015</v>
      </c>
      <c r="M268" s="2" t="s">
        <v>27</v>
      </c>
      <c r="N268" s="2" t="s">
        <v>21</v>
      </c>
    </row>
    <row r="269" spans="1:13" ht="43.5">
      <c r="A269" s="2" t="str">
        <f>"2023-02-18"</f>
        <v>2023-02-18</v>
      </c>
      <c r="B269" s="2" t="str">
        <f>"1315"</f>
        <v>1315</v>
      </c>
      <c r="C269" s="1" t="s">
        <v>82</v>
      </c>
      <c r="D269" s="1" t="s">
        <v>84</v>
      </c>
      <c r="E269" s="2" t="str">
        <f>"01"</f>
        <v>01</v>
      </c>
      <c r="F269" s="2">
        <v>0</v>
      </c>
      <c r="G269" s="2" t="s">
        <v>14</v>
      </c>
      <c r="I269" s="2" t="s">
        <v>16</v>
      </c>
      <c r="J269" s="4"/>
      <c r="K269" s="3" t="s">
        <v>83</v>
      </c>
      <c r="L269" s="2">
        <v>2015</v>
      </c>
      <c r="M269" s="2" t="s">
        <v>17</v>
      </c>
    </row>
    <row r="270" spans="1:13" ht="57.75">
      <c r="A270" s="2" t="str">
        <f>"2023-02-18"</f>
        <v>2023-02-18</v>
      </c>
      <c r="B270" s="2" t="str">
        <f>"1350"</f>
        <v>1350</v>
      </c>
      <c r="C270" s="1" t="s">
        <v>342</v>
      </c>
      <c r="D270" s="1" t="s">
        <v>397</v>
      </c>
      <c r="E270" s="2" t="str">
        <f>"03"</f>
        <v>03</v>
      </c>
      <c r="F270" s="2">
        <v>8</v>
      </c>
      <c r="G270" s="2" t="s">
        <v>22</v>
      </c>
      <c r="I270" s="2" t="s">
        <v>16</v>
      </c>
      <c r="J270" s="4"/>
      <c r="K270" s="3" t="s">
        <v>396</v>
      </c>
      <c r="L270" s="2">
        <v>2019</v>
      </c>
      <c r="M270" s="2" t="s">
        <v>17</v>
      </c>
    </row>
    <row r="271" spans="1:13" ht="72">
      <c r="A271" s="2" t="str">
        <f>"2023-02-18"</f>
        <v>2023-02-18</v>
      </c>
      <c r="B271" s="2" t="str">
        <f>"1450"</f>
        <v>1450</v>
      </c>
      <c r="C271" s="1" t="s">
        <v>418</v>
      </c>
      <c r="E271" s="2" t="str">
        <f>"2022"</f>
        <v>2022</v>
      </c>
      <c r="F271" s="2">
        <v>0</v>
      </c>
      <c r="G271" s="2" t="s">
        <v>14</v>
      </c>
      <c r="H271" s="2" t="s">
        <v>130</v>
      </c>
      <c r="I271" s="2" t="s">
        <v>16</v>
      </c>
      <c r="J271" s="4"/>
      <c r="K271" s="3" t="s">
        <v>419</v>
      </c>
      <c r="L271" s="2">
        <v>2022</v>
      </c>
      <c r="M271" s="2" t="s">
        <v>17</v>
      </c>
    </row>
    <row r="272" spans="1:13" ht="43.5">
      <c r="A272" s="2" t="str">
        <f>"2023-02-18"</f>
        <v>2023-02-18</v>
      </c>
      <c r="B272" s="2" t="str">
        <f>"1650"</f>
        <v>1650</v>
      </c>
      <c r="C272" s="1" t="s">
        <v>453</v>
      </c>
      <c r="D272" s="1" t="s">
        <v>421</v>
      </c>
      <c r="E272" s="2" t="str">
        <f>"01"</f>
        <v>01</v>
      </c>
      <c r="F272" s="2">
        <v>7</v>
      </c>
      <c r="G272" s="2" t="s">
        <v>22</v>
      </c>
      <c r="I272" s="2" t="s">
        <v>16</v>
      </c>
      <c r="J272" s="4"/>
      <c r="K272" s="3" t="s">
        <v>420</v>
      </c>
      <c r="L272" s="2">
        <v>2008</v>
      </c>
      <c r="M272" s="2" t="s">
        <v>17</v>
      </c>
    </row>
    <row r="273" spans="1:14" ht="72">
      <c r="A273" s="2" t="str">
        <f>"2023-02-18"</f>
        <v>2023-02-18</v>
      </c>
      <c r="B273" s="2" t="str">
        <f>"1750"</f>
        <v>1750</v>
      </c>
      <c r="C273" s="1" t="s">
        <v>422</v>
      </c>
      <c r="D273" s="1" t="s">
        <v>424</v>
      </c>
      <c r="E273" s="2" t="str">
        <f>"01"</f>
        <v>01</v>
      </c>
      <c r="F273" s="2">
        <v>6</v>
      </c>
      <c r="G273" s="2" t="s">
        <v>22</v>
      </c>
      <c r="I273" s="2" t="s">
        <v>16</v>
      </c>
      <c r="J273" s="4"/>
      <c r="K273" s="3" t="s">
        <v>423</v>
      </c>
      <c r="L273" s="2">
        <v>2020</v>
      </c>
      <c r="M273" s="2" t="s">
        <v>27</v>
      </c>
      <c r="N273" s="2" t="s">
        <v>21</v>
      </c>
    </row>
    <row r="274" spans="1:13" ht="28.5">
      <c r="A274" s="2" t="str">
        <f>"2023-02-18"</f>
        <v>2023-02-18</v>
      </c>
      <c r="B274" s="2" t="str">
        <f>"1820"</f>
        <v>1820</v>
      </c>
      <c r="C274" s="1" t="s">
        <v>425</v>
      </c>
      <c r="D274" s="1" t="s">
        <v>427</v>
      </c>
      <c r="E274" s="2" t="str">
        <f>"01"</f>
        <v>01</v>
      </c>
      <c r="F274" s="2">
        <v>1</v>
      </c>
      <c r="G274" s="2" t="s">
        <v>22</v>
      </c>
      <c r="I274" s="2" t="s">
        <v>16</v>
      </c>
      <c r="J274" s="4"/>
      <c r="K274" s="3" t="s">
        <v>426</v>
      </c>
      <c r="L274" s="2">
        <v>2020</v>
      </c>
      <c r="M274" s="2" t="s">
        <v>27</v>
      </c>
    </row>
    <row r="275" spans="1:13" ht="57.75">
      <c r="A275" s="2" t="str">
        <f>"2023-02-18"</f>
        <v>2023-02-18</v>
      </c>
      <c r="B275" s="2" t="str">
        <f>"1850"</f>
        <v>1850</v>
      </c>
      <c r="C275" s="1" t="s">
        <v>85</v>
      </c>
      <c r="E275" s="2" t="str">
        <f>"2023"</f>
        <v>2023</v>
      </c>
      <c r="F275" s="2">
        <v>29</v>
      </c>
      <c r="G275" s="2" t="s">
        <v>57</v>
      </c>
      <c r="J275" s="4"/>
      <c r="K275" s="3" t="s">
        <v>86</v>
      </c>
      <c r="L275" s="2">
        <v>2023</v>
      </c>
      <c r="M275" s="2" t="s">
        <v>17</v>
      </c>
    </row>
    <row r="276" spans="1:14" ht="43.5">
      <c r="A276" s="6" t="str">
        <f>"2023-02-18"</f>
        <v>2023-02-18</v>
      </c>
      <c r="B276" s="6" t="str">
        <f>"1900"</f>
        <v>1900</v>
      </c>
      <c r="C276" s="7" t="s">
        <v>428</v>
      </c>
      <c r="D276" s="7" t="s">
        <v>430</v>
      </c>
      <c r="E276" s="6" t="str">
        <f>"03"</f>
        <v>03</v>
      </c>
      <c r="F276" s="6">
        <v>1</v>
      </c>
      <c r="G276" s="6" t="s">
        <v>22</v>
      </c>
      <c r="H276" s="6"/>
      <c r="I276" s="6" t="s">
        <v>16</v>
      </c>
      <c r="J276" s="5" t="s">
        <v>470</v>
      </c>
      <c r="K276" s="8" t="s">
        <v>429</v>
      </c>
      <c r="L276" s="6">
        <v>2019</v>
      </c>
      <c r="M276" s="6" t="s">
        <v>17</v>
      </c>
      <c r="N276" s="6" t="s">
        <v>21</v>
      </c>
    </row>
    <row r="277" spans="1:14" ht="43.5">
      <c r="A277" s="6" t="str">
        <f>"2023-02-18"</f>
        <v>2023-02-18</v>
      </c>
      <c r="B277" s="6" t="str">
        <f>"1930"</f>
        <v>1930</v>
      </c>
      <c r="C277" s="7" t="s">
        <v>431</v>
      </c>
      <c r="D277" s="7"/>
      <c r="E277" s="6" t="str">
        <f>" "</f>
        <v> </v>
      </c>
      <c r="F277" s="6">
        <v>0</v>
      </c>
      <c r="G277" s="6" t="s">
        <v>14</v>
      </c>
      <c r="H277" s="6"/>
      <c r="I277" s="6" t="s">
        <v>16</v>
      </c>
      <c r="J277" s="5" t="s">
        <v>459</v>
      </c>
      <c r="K277" s="8" t="s">
        <v>432</v>
      </c>
      <c r="L277" s="6">
        <v>2018</v>
      </c>
      <c r="M277" s="6" t="s">
        <v>27</v>
      </c>
      <c r="N277" s="6" t="s">
        <v>21</v>
      </c>
    </row>
    <row r="278" spans="1:14" ht="72">
      <c r="A278" s="6" t="str">
        <f>"2023-02-18"</f>
        <v>2023-02-18</v>
      </c>
      <c r="B278" s="6" t="str">
        <f>"2030"</f>
        <v>2030</v>
      </c>
      <c r="C278" s="7" t="s">
        <v>433</v>
      </c>
      <c r="D278" s="7" t="s">
        <v>95</v>
      </c>
      <c r="E278" s="6" t="str">
        <f>" "</f>
        <v> </v>
      </c>
      <c r="F278" s="6">
        <v>0</v>
      </c>
      <c r="G278" s="6" t="s">
        <v>14</v>
      </c>
      <c r="H278" s="6" t="s">
        <v>102</v>
      </c>
      <c r="I278" s="6" t="s">
        <v>16</v>
      </c>
      <c r="J278" s="5" t="s">
        <v>471</v>
      </c>
      <c r="K278" s="8" t="s">
        <v>434</v>
      </c>
      <c r="L278" s="6">
        <v>2012</v>
      </c>
      <c r="M278" s="6" t="s">
        <v>100</v>
      </c>
      <c r="N278" s="6"/>
    </row>
    <row r="279" spans="1:13" ht="72">
      <c r="A279" s="2" t="str">
        <f>"2023-02-18"</f>
        <v>2023-02-18</v>
      </c>
      <c r="B279" s="2" t="str">
        <f>"2225"</f>
        <v>2225</v>
      </c>
      <c r="C279" s="1" t="s">
        <v>435</v>
      </c>
      <c r="E279" s="2" t="str">
        <f>" "</f>
        <v> </v>
      </c>
      <c r="F279" s="2">
        <v>0</v>
      </c>
      <c r="G279" s="2" t="s">
        <v>14</v>
      </c>
      <c r="H279" s="2" t="s">
        <v>48</v>
      </c>
      <c r="I279" s="2" t="s">
        <v>16</v>
      </c>
      <c r="J279" s="4"/>
      <c r="K279" s="3" t="s">
        <v>436</v>
      </c>
      <c r="L279" s="2">
        <v>2000</v>
      </c>
      <c r="M279" s="2" t="s">
        <v>17</v>
      </c>
    </row>
    <row r="280" spans="1:13" ht="43.5">
      <c r="A280" s="2" t="str">
        <f>"2023-02-18"</f>
        <v>2023-02-18</v>
      </c>
      <c r="B280" s="2" t="str">
        <f>"2325"</f>
        <v>2325</v>
      </c>
      <c r="C280" s="1" t="s">
        <v>157</v>
      </c>
      <c r="D280" s="1" t="s">
        <v>438</v>
      </c>
      <c r="E280" s="2" t="str">
        <f>"02"</f>
        <v>02</v>
      </c>
      <c r="F280" s="2">
        <v>10</v>
      </c>
      <c r="G280" s="2" t="s">
        <v>22</v>
      </c>
      <c r="I280" s="2" t="s">
        <v>16</v>
      </c>
      <c r="J280" s="4"/>
      <c r="K280" s="3" t="s">
        <v>437</v>
      </c>
      <c r="L280" s="2">
        <v>2020</v>
      </c>
      <c r="M280" s="2" t="s">
        <v>17</v>
      </c>
    </row>
    <row r="281" spans="1:13" ht="57.75">
      <c r="A281" s="2" t="str">
        <f>"2023-02-18"</f>
        <v>2023-02-18</v>
      </c>
      <c r="B281" s="2" t="str">
        <f>"2400"</f>
        <v>2400</v>
      </c>
      <c r="C281" s="1" t="s">
        <v>13</v>
      </c>
      <c r="E281" s="2" t="str">
        <f>"03"</f>
        <v>03</v>
      </c>
      <c r="F281" s="2">
        <v>17</v>
      </c>
      <c r="G281" s="2" t="s">
        <v>14</v>
      </c>
      <c r="I281" s="2" t="s">
        <v>16</v>
      </c>
      <c r="J281" s="4"/>
      <c r="K281" s="3" t="s">
        <v>15</v>
      </c>
      <c r="L281" s="2">
        <v>2012</v>
      </c>
      <c r="M281" s="2" t="s">
        <v>17</v>
      </c>
    </row>
    <row r="282" spans="1:13" ht="57.75">
      <c r="A282" s="2" t="str">
        <f>"2023-02-18"</f>
        <v>2023-02-18</v>
      </c>
      <c r="B282" s="2" t="str">
        <f>"2500"</f>
        <v>2500</v>
      </c>
      <c r="C282" s="1" t="s">
        <v>13</v>
      </c>
      <c r="E282" s="2" t="str">
        <f>"03"</f>
        <v>03</v>
      </c>
      <c r="F282" s="2">
        <v>17</v>
      </c>
      <c r="G282" s="2" t="s">
        <v>14</v>
      </c>
      <c r="I282" s="2" t="s">
        <v>16</v>
      </c>
      <c r="J282" s="4"/>
      <c r="K282" s="3" t="s">
        <v>15</v>
      </c>
      <c r="L282" s="2">
        <v>2012</v>
      </c>
      <c r="M282" s="2" t="s">
        <v>17</v>
      </c>
    </row>
    <row r="283" spans="1:13" ht="57.75">
      <c r="A283" s="2" t="str">
        <f>"2023-02-18"</f>
        <v>2023-02-18</v>
      </c>
      <c r="B283" s="2" t="str">
        <f>"2600"</f>
        <v>2600</v>
      </c>
      <c r="C283" s="1" t="s">
        <v>13</v>
      </c>
      <c r="E283" s="2" t="str">
        <f>"03"</f>
        <v>03</v>
      </c>
      <c r="F283" s="2">
        <v>17</v>
      </c>
      <c r="G283" s="2" t="s">
        <v>14</v>
      </c>
      <c r="I283" s="2" t="s">
        <v>16</v>
      </c>
      <c r="J283" s="4"/>
      <c r="K283" s="3" t="s">
        <v>15</v>
      </c>
      <c r="L283" s="2">
        <v>2012</v>
      </c>
      <c r="M283" s="2" t="s">
        <v>17</v>
      </c>
    </row>
    <row r="284" spans="1:13" ht="57.75">
      <c r="A284" s="2" t="str">
        <f>"2023-02-18"</f>
        <v>2023-02-18</v>
      </c>
      <c r="B284" s="2" t="str">
        <f>"2700"</f>
        <v>2700</v>
      </c>
      <c r="C284" s="1" t="s">
        <v>13</v>
      </c>
      <c r="E284" s="2" t="str">
        <f>"03"</f>
        <v>03</v>
      </c>
      <c r="F284" s="2">
        <v>17</v>
      </c>
      <c r="G284" s="2" t="s">
        <v>14</v>
      </c>
      <c r="I284" s="2" t="s">
        <v>16</v>
      </c>
      <c r="J284" s="4"/>
      <c r="K284" s="3" t="s">
        <v>15</v>
      </c>
      <c r="L284" s="2">
        <v>2012</v>
      </c>
      <c r="M284" s="2" t="s">
        <v>17</v>
      </c>
    </row>
    <row r="285" spans="1:13" ht="57.75">
      <c r="A285" s="2" t="str">
        <f>"2023-02-18"</f>
        <v>2023-02-18</v>
      </c>
      <c r="B285" s="2" t="str">
        <f>"2800"</f>
        <v>2800</v>
      </c>
      <c r="C285" s="1" t="s">
        <v>13</v>
      </c>
      <c r="E285" s="2" t="str">
        <f>"03"</f>
        <v>03</v>
      </c>
      <c r="F285" s="2">
        <v>17</v>
      </c>
      <c r="G285" s="2" t="s">
        <v>14</v>
      </c>
      <c r="I285" s="2" t="s">
        <v>16</v>
      </c>
      <c r="J285" s="4"/>
      <c r="K285" s="3" t="s">
        <v>15</v>
      </c>
      <c r="L285" s="2">
        <v>2012</v>
      </c>
      <c r="M285" s="2" t="s">
        <v>17</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Cook</cp:lastModifiedBy>
  <dcterms:created xsi:type="dcterms:W3CDTF">2023-01-16T04:02:21Z</dcterms:created>
  <dcterms:modified xsi:type="dcterms:W3CDTF">2023-01-16T04:10:25Z</dcterms:modified>
  <cp:category/>
  <cp:version/>
  <cp:contentType/>
  <cp:contentStatus/>
</cp:coreProperties>
</file>